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tabRatio="808" activeTab="2"/>
  </bookViews>
  <sheets>
    <sheet name="Bird_Energy_Requirements" sheetId="18" r:id="rId1"/>
    <sheet name="Bird_Invert_Size" sheetId="19" r:id="rId2"/>
    <sheet name="WORMS - ALL SITES" sheetId="2" r:id="rId3"/>
    <sheet name="CRUSTACEA - ALL SITES" sheetId="3" r:id="rId4"/>
    <sheet name="MOLLUSCS - ALL SITES" sheetId="1" r:id="rId5"/>
    <sheet name="TOTAL" sheetId="4" r:id="rId6"/>
    <sheet name="Shelduck" sheetId="9" r:id="rId7"/>
    <sheet name="Curlew" sheetId="14" r:id="rId8"/>
    <sheet name="Oystercatcher" sheetId="17" r:id="rId9"/>
    <sheet name="Bar-tailed godwit" sheetId="21" r:id="rId10"/>
    <sheet name="Black-tailed godwit" sheetId="12" r:id="rId11"/>
    <sheet name="Avocet" sheetId="10" r:id="rId12"/>
    <sheet name="Grey plover" sheetId="11" r:id="rId13"/>
    <sheet name="Lapwing" sheetId="13" r:id="rId14"/>
    <sheet name="Knot" sheetId="15" r:id="rId15"/>
    <sheet name="Redshank" sheetId="8" r:id="rId16"/>
    <sheet name="Ringed plover" sheetId="16" r:id="rId17"/>
    <sheet name="Dunlin" sheetId="7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calcPr calcId="145621"/>
</workbook>
</file>

<file path=xl/calcChain.xml><?xml version="1.0" encoding="utf-8"?>
<calcChain xmlns="http://schemas.openxmlformats.org/spreadsheetml/2006/main">
  <c r="B2" i="2" l="1"/>
  <c r="C2" i="2"/>
  <c r="D2" i="2"/>
  <c r="B3" i="2"/>
  <c r="C3" i="2"/>
  <c r="D3" i="2"/>
  <c r="B4" i="2"/>
  <c r="C4" i="2"/>
  <c r="D4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D10" i="2"/>
  <c r="D11" i="2"/>
  <c r="J2" i="9"/>
  <c r="O2" i="7"/>
  <c r="N2" i="7"/>
  <c r="M2" i="7"/>
  <c r="L2" i="7"/>
  <c r="K2" i="7"/>
  <c r="J2" i="7"/>
  <c r="O2" i="16"/>
  <c r="N2" i="16"/>
  <c r="M2" i="16"/>
  <c r="L2" i="16"/>
  <c r="K2" i="16"/>
  <c r="J2" i="16"/>
  <c r="O2" i="8"/>
  <c r="N2" i="8"/>
  <c r="M2" i="8"/>
  <c r="L2" i="8"/>
  <c r="K2" i="8"/>
  <c r="J2" i="8"/>
  <c r="K2" i="12"/>
  <c r="J2" i="12"/>
  <c r="O2" i="10"/>
  <c r="N2" i="10"/>
  <c r="M2" i="10"/>
  <c r="L2" i="10"/>
  <c r="K2" i="10"/>
  <c r="J2" i="10"/>
  <c r="O2" i="11"/>
  <c r="M2" i="11"/>
  <c r="L2" i="11"/>
  <c r="J2" i="11"/>
  <c r="O2" i="13"/>
  <c r="M2" i="13"/>
  <c r="L2" i="13"/>
  <c r="J2" i="13"/>
  <c r="O2" i="15"/>
  <c r="M2" i="15"/>
  <c r="L2" i="15"/>
  <c r="J2" i="15"/>
  <c r="O2" i="14"/>
  <c r="N2" i="14"/>
  <c r="M2" i="14"/>
  <c r="L2" i="14"/>
  <c r="K2" i="14"/>
  <c r="J2" i="14"/>
  <c r="O2" i="17"/>
  <c r="N2" i="17"/>
  <c r="M2" i="17"/>
  <c r="L2" i="17"/>
  <c r="K2" i="17"/>
  <c r="J2" i="17"/>
  <c r="O2" i="21"/>
  <c r="M2" i="21"/>
  <c r="L2" i="21"/>
  <c r="J2" i="21"/>
  <c r="L2" i="12"/>
  <c r="O2" i="12"/>
  <c r="N2" i="12"/>
  <c r="M2" i="12"/>
  <c r="O2" i="9"/>
  <c r="N2" i="9"/>
  <c r="M2" i="9"/>
  <c r="F33" i="21"/>
  <c r="E33" i="21"/>
  <c r="G33" i="21"/>
  <c r="G35" i="21"/>
  <c r="Y16" i="18"/>
  <c r="Z16" i="18"/>
  <c r="AA16" i="18"/>
  <c r="AC16" i="18"/>
  <c r="AG16" i="18"/>
  <c r="AI16" i="18"/>
  <c r="AB16" i="18"/>
  <c r="AF16" i="18"/>
  <c r="Y13" i="18"/>
  <c r="Z13" i="18"/>
  <c r="AA13" i="18"/>
  <c r="AC13" i="18"/>
  <c r="AG13" i="18"/>
  <c r="AI13" i="18"/>
  <c r="AB13" i="18"/>
  <c r="AF13" i="18"/>
  <c r="Y2" i="18"/>
  <c r="Z2" i="18"/>
  <c r="AA2" i="18"/>
  <c r="AC2" i="18"/>
  <c r="AG2" i="18"/>
  <c r="AB2" i="18"/>
  <c r="AF2" i="18"/>
  <c r="Y8" i="18"/>
  <c r="Z8" i="18"/>
  <c r="AA8" i="18"/>
  <c r="AC8" i="18"/>
  <c r="AG8" i="18"/>
  <c r="AI8" i="18"/>
  <c r="AB8" i="18"/>
  <c r="AF8" i="18"/>
  <c r="Y9" i="18"/>
  <c r="Z9" i="18"/>
  <c r="AA9" i="18"/>
  <c r="AC9" i="18"/>
  <c r="AG9" i="18"/>
  <c r="AI9" i="18"/>
  <c r="AB9" i="18"/>
  <c r="AF9" i="18"/>
  <c r="Y7" i="18"/>
  <c r="Z7" i="18"/>
  <c r="AA7" i="18"/>
  <c r="AC7" i="18"/>
  <c r="AG7" i="18"/>
  <c r="AI7" i="18"/>
  <c r="AB7" i="18"/>
  <c r="AF7" i="18"/>
  <c r="Y10" i="18"/>
  <c r="Z10" i="18"/>
  <c r="AA10" i="18"/>
  <c r="AC10" i="18"/>
  <c r="AG10" i="18"/>
  <c r="AI10" i="18"/>
  <c r="AB10" i="18"/>
  <c r="AF10" i="18"/>
  <c r="Y3" i="18"/>
  <c r="Z3" i="18"/>
  <c r="AA3" i="18"/>
  <c r="AC3" i="18"/>
  <c r="AG3" i="18"/>
  <c r="AI3" i="18"/>
  <c r="AB3" i="18"/>
  <c r="AF3" i="18"/>
  <c r="Y12" i="18"/>
  <c r="Z12" i="18"/>
  <c r="AA12" i="18"/>
  <c r="AC12" i="18"/>
  <c r="AG12" i="18"/>
  <c r="AI12" i="18"/>
  <c r="AB12" i="18"/>
  <c r="AF12" i="18"/>
  <c r="Y15" i="18"/>
  <c r="Z15" i="18"/>
  <c r="AA15" i="18"/>
  <c r="AC15" i="18"/>
  <c r="AG15" i="18"/>
  <c r="AI15" i="18"/>
  <c r="AB15" i="18"/>
  <c r="AF15" i="18"/>
  <c r="Y5" i="18"/>
  <c r="Z5" i="18"/>
  <c r="AC5" i="18"/>
  <c r="AG5" i="18"/>
  <c r="AI5" i="18"/>
  <c r="AA5" i="18"/>
  <c r="AB5" i="18"/>
  <c r="AF5" i="18"/>
  <c r="Y6" i="18"/>
  <c r="Z6" i="18"/>
  <c r="AC6" i="18"/>
  <c r="AG6" i="18"/>
  <c r="AI6" i="18"/>
  <c r="AA6" i="18"/>
  <c r="AB6" i="18"/>
  <c r="AF6" i="18"/>
  <c r="Y11" i="18"/>
  <c r="Z11" i="18"/>
  <c r="AC11" i="18"/>
  <c r="AG11" i="18"/>
  <c r="AI11" i="18"/>
  <c r="AA11" i="18"/>
  <c r="AB11" i="18"/>
  <c r="AF11" i="18"/>
  <c r="Y4" i="18"/>
  <c r="Z4" i="18"/>
  <c r="AC4" i="18"/>
  <c r="AG4" i="18"/>
  <c r="AI4" i="18"/>
  <c r="AA4" i="18"/>
  <c r="AB4" i="18"/>
  <c r="AF4" i="18"/>
  <c r="Y14" i="18"/>
  <c r="Z14" i="18"/>
  <c r="AC14" i="18"/>
  <c r="AG14" i="18"/>
  <c r="AI14" i="18"/>
  <c r="AA14" i="18"/>
  <c r="AB14" i="18"/>
  <c r="AF14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F33" i="17"/>
  <c r="B2" i="1"/>
  <c r="C2" i="1"/>
  <c r="D2" i="1"/>
  <c r="B3" i="1"/>
  <c r="C3" i="1"/>
  <c r="D3" i="1"/>
  <c r="B4" i="1"/>
  <c r="C4" i="1"/>
  <c r="D4" i="1"/>
  <c r="B5" i="1"/>
  <c r="F5" i="1"/>
  <c r="G5" i="4" s="1"/>
  <c r="B2" i="3"/>
  <c r="C2" i="3"/>
  <c r="D2" i="3"/>
  <c r="B3" i="3"/>
  <c r="C3" i="3"/>
  <c r="D3" i="3"/>
  <c r="F33" i="16"/>
  <c r="F33" i="15"/>
  <c r="F33" i="14"/>
  <c r="F33" i="13"/>
  <c r="F33" i="12"/>
  <c r="F33" i="11"/>
  <c r="F33" i="10"/>
  <c r="F33" i="9"/>
  <c r="F10" i="2"/>
  <c r="E10" i="4" s="1"/>
  <c r="E33" i="4" s="1"/>
  <c r="G35" i="4" s="1"/>
  <c r="B10" i="4"/>
  <c r="D33" i="3"/>
  <c r="C33" i="1"/>
  <c r="C3" i="4"/>
  <c r="D5" i="4"/>
  <c r="C33" i="3"/>
  <c r="D2" i="4"/>
  <c r="F4" i="2"/>
  <c r="E4" i="4"/>
  <c r="B11" i="4"/>
  <c r="F2" i="3"/>
  <c r="F2" i="4" s="1"/>
  <c r="F33" i="4" s="1"/>
  <c r="B5" i="4"/>
  <c r="AG17" i="18"/>
  <c r="AI2" i="18"/>
  <c r="AI17" i="18"/>
  <c r="F2" i="2"/>
  <c r="B2" i="4"/>
  <c r="B3" i="4"/>
  <c r="F3" i="2"/>
  <c r="B33" i="2"/>
  <c r="F9" i="2"/>
  <c r="F3" i="3"/>
  <c r="B33" i="3"/>
  <c r="D33" i="1"/>
  <c r="B6" i="4"/>
  <c r="F6" i="2"/>
  <c r="D3" i="4"/>
  <c r="F11" i="2"/>
  <c r="D33" i="2"/>
  <c r="B7" i="4"/>
  <c r="B9" i="4"/>
  <c r="B4" i="4"/>
  <c r="F7" i="2"/>
  <c r="D4" i="4"/>
  <c r="F3" i="1"/>
  <c r="B33" i="1"/>
  <c r="C33" i="2"/>
  <c r="B8" i="4"/>
  <c r="C2" i="4"/>
  <c r="F5" i="2"/>
  <c r="F8" i="2"/>
  <c r="F4" i="1"/>
  <c r="F2" i="1"/>
  <c r="C33" i="10"/>
  <c r="L2" i="9"/>
  <c r="K2" i="9"/>
  <c r="C33" i="16"/>
  <c r="C33" i="7"/>
  <c r="C33" i="12"/>
  <c r="D33" i="21"/>
  <c r="C33" i="14"/>
  <c r="D33" i="11"/>
  <c r="C33" i="15"/>
  <c r="D33" i="15"/>
  <c r="C33" i="21"/>
  <c r="B33" i="21"/>
  <c r="C33" i="4"/>
  <c r="C33" i="13"/>
  <c r="C33" i="17"/>
  <c r="D33" i="12"/>
  <c r="C33" i="9"/>
  <c r="B33" i="9"/>
  <c r="C33" i="8"/>
  <c r="B33" i="8"/>
  <c r="D33" i="4"/>
  <c r="D33" i="10"/>
  <c r="F33" i="3"/>
  <c r="B33" i="7"/>
  <c r="F33" i="1"/>
  <c r="G2" i="4"/>
  <c r="B33" i="4"/>
  <c r="G4" i="4"/>
  <c r="D33" i="14"/>
  <c r="E11" i="4"/>
  <c r="B33" i="11"/>
  <c r="B33" i="10"/>
  <c r="E2" i="4"/>
  <c r="F33" i="2"/>
  <c r="D33" i="9"/>
  <c r="E8" i="4"/>
  <c r="D33" i="16"/>
  <c r="D33" i="7"/>
  <c r="E9" i="4"/>
  <c r="B33" i="13"/>
  <c r="B33" i="12"/>
  <c r="E6" i="4"/>
  <c r="F3" i="4"/>
  <c r="B33" i="16"/>
  <c r="G3" i="4"/>
  <c r="G33" i="4" s="1"/>
  <c r="B33" i="17"/>
  <c r="D33" i="13"/>
  <c r="C33" i="11"/>
  <c r="E5" i="4"/>
  <c r="E7" i="4"/>
  <c r="D33" i="17"/>
  <c r="D33" i="8"/>
  <c r="E3" i="4"/>
  <c r="B33" i="15"/>
  <c r="B33" i="14"/>
  <c r="F33" i="8"/>
  <c r="F33" i="7"/>
  <c r="G33" i="9"/>
  <c r="G33" i="11"/>
  <c r="G33" i="10"/>
  <c r="E33" i="7"/>
  <c r="E33" i="10"/>
  <c r="E33" i="8"/>
  <c r="G33" i="8"/>
  <c r="G33" i="7"/>
  <c r="G33" i="13"/>
  <c r="G33" i="12"/>
  <c r="G35" i="8"/>
  <c r="G35" i="10"/>
  <c r="E33" i="13"/>
  <c r="E33" i="11"/>
  <c r="G35" i="11"/>
  <c r="E33" i="14"/>
  <c r="E33" i="12"/>
  <c r="G35" i="7"/>
  <c r="E33" i="9"/>
  <c r="G35" i="9"/>
  <c r="G33" i="16"/>
  <c r="G33" i="15"/>
  <c r="G33" i="17"/>
  <c r="G33" i="14"/>
  <c r="G35" i="12"/>
  <c r="G35" i="13"/>
  <c r="G35" i="14"/>
  <c r="E33" i="15"/>
  <c r="G35" i="15"/>
  <c r="E33" i="17"/>
  <c r="G35" i="17"/>
  <c r="E33" i="16"/>
  <c r="G35" i="16"/>
</calcChain>
</file>

<file path=xl/comments1.xml><?xml version="1.0" encoding="utf-8"?>
<comments xmlns="http://schemas.openxmlformats.org/spreadsheetml/2006/main">
  <authors>
    <author>Andrew,Harrison</author>
  </authors>
  <commentList>
    <comment ref="E17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Is this correct?
Overall size range is 0-4.99</t>
        </r>
      </text>
    </comment>
  </commentList>
</comments>
</file>

<file path=xl/comments10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comments11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comments12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comments13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comments14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comments15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comments2.xml><?xml version="1.0" encoding="utf-8"?>
<comments xmlns="http://schemas.openxmlformats.org/spreadsheetml/2006/main">
  <authors>
    <author>Andrew,Harrison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Less than 0-4.99 size class?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Less than 0-4.99 size class?</t>
        </r>
      </text>
    </comment>
  </commentList>
</comments>
</file>

<file path=xl/comments3.xml><?xml version="1.0" encoding="utf-8"?>
<comments xmlns="http://schemas.openxmlformats.org/spreadsheetml/2006/main">
  <authors>
    <author>Andrew,Harrison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0-2.99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3-9.99</t>
        </r>
      </text>
    </comment>
  </commentList>
</comments>
</file>

<file path=xl/comments4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comments5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comments6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comments7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comments8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comments9.xml><?xml version="1.0" encoding="utf-8"?>
<comments xmlns="http://schemas.openxmlformats.org/spreadsheetml/2006/main">
  <authors>
    <author>Andrew,Harrison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Andrew,Harrison:</t>
        </r>
        <r>
          <rPr>
            <sz val="9"/>
            <color indexed="81"/>
            <rFont val="Tahoma"/>
            <family val="2"/>
          </rPr>
          <t xml:space="preserve">
MF = 2.71 km2
SFF = 0.56 km2
SWNR = 0.41 km2
Total area = 3.68 km2</t>
        </r>
      </text>
    </comment>
  </commentList>
</comments>
</file>

<file path=xl/sharedStrings.xml><?xml version="1.0" encoding="utf-8"?>
<sst xmlns="http://schemas.openxmlformats.org/spreadsheetml/2006/main" count="858" uniqueCount="114">
  <si>
    <t>Length (mm)</t>
  </si>
  <si>
    <t>Individual AFDM (g)</t>
  </si>
  <si>
    <t>Total AFDM (g)</t>
  </si>
  <si>
    <t>0 - 4.99</t>
  </si>
  <si>
    <t>5 - 9.99</t>
  </si>
  <si>
    <t>10 - 14.99</t>
  </si>
  <si>
    <t>15 - 19.99</t>
  </si>
  <si>
    <t>20 - 24.99</t>
  </si>
  <si>
    <t>25 - 29.99</t>
  </si>
  <si>
    <t>30 - 34.99</t>
  </si>
  <si>
    <t>35 - 39.99</t>
  </si>
  <si>
    <t>40 - 44.99</t>
  </si>
  <si>
    <t>45 - 49.99</t>
  </si>
  <si>
    <t>50 - 54.99</t>
  </si>
  <si>
    <t>55 - 59.99</t>
  </si>
  <si>
    <t>60 - 64.99</t>
  </si>
  <si>
    <t>65 - 69.99</t>
  </si>
  <si>
    <t>70 - 74.99</t>
  </si>
  <si>
    <t>75 - 79.99</t>
  </si>
  <si>
    <t>80 - 84.99</t>
  </si>
  <si>
    <t>85 - 89.99</t>
  </si>
  <si>
    <t>90 - 94.99</t>
  </si>
  <si>
    <t>95 - 99.99</t>
  </si>
  <si>
    <t>100 - 104.99</t>
  </si>
  <si>
    <t>105 - 109.99</t>
  </si>
  <si>
    <t>110 - 114.99</t>
  </si>
  <si>
    <t>115 - 119.99</t>
  </si>
  <si>
    <t>120 - 124.99</t>
  </si>
  <si>
    <t>125 - 129.99</t>
  </si>
  <si>
    <t>130 - 134.99</t>
  </si>
  <si>
    <t>135 - 139.99</t>
  </si>
  <si>
    <t>140 - 144.99</t>
  </si>
  <si>
    <t>145 - 149.99</t>
  </si>
  <si>
    <t>150+</t>
  </si>
  <si>
    <t>Total No. SFF</t>
  </si>
  <si>
    <t>Total No. MF</t>
  </si>
  <si>
    <t>Total No. SWNR</t>
  </si>
  <si>
    <t>TOTAL</t>
  </si>
  <si>
    <t>Total No. Worms</t>
  </si>
  <si>
    <t>Total No. Crustacea</t>
  </si>
  <si>
    <t>Total No. Molluscs</t>
  </si>
  <si>
    <t>Total AFDM Worms (g)</t>
  </si>
  <si>
    <t>Total AFDM Crustacea (g)</t>
  </si>
  <si>
    <t>Total AFDM Molluscs (g)</t>
  </si>
  <si>
    <t>Total AFDM (g) all inverts</t>
  </si>
  <si>
    <t>Dunlin</t>
  </si>
  <si>
    <t>Prey size available</t>
  </si>
  <si>
    <t>Redshank</t>
  </si>
  <si>
    <t>Shelduck</t>
  </si>
  <si>
    <t>Bird species</t>
  </si>
  <si>
    <t>1999/2000 mean</t>
  </si>
  <si>
    <t>2000/2001 mean</t>
  </si>
  <si>
    <t>2001/2002 mean</t>
  </si>
  <si>
    <t>2002/2003 mean</t>
  </si>
  <si>
    <t>4 year mean</t>
  </si>
  <si>
    <t>Oct-Mar days</t>
  </si>
  <si>
    <t>Bird mass (g)</t>
  </si>
  <si>
    <t>Daily energy requirement (KJ)</t>
  </si>
  <si>
    <t>Total energy requirement (KJ)</t>
  </si>
  <si>
    <t>Energy content of prey (Kj/g ash-free dry mass)</t>
  </si>
  <si>
    <t>Biomass of inverts required, 75% assimilation efficiency (g ash-free dry mass)</t>
  </si>
  <si>
    <t>Avocet</t>
  </si>
  <si>
    <t>Grey plover</t>
  </si>
  <si>
    <t>Black-tailed godwit</t>
  </si>
  <si>
    <t>Lapwing</t>
  </si>
  <si>
    <t>Curlew</t>
  </si>
  <si>
    <t>Knot</t>
  </si>
  <si>
    <t>Ringed plover</t>
  </si>
  <si>
    <t>Oystercatcher</t>
  </si>
  <si>
    <t>Bar-tailed godwit</t>
  </si>
  <si>
    <t>Golden plover</t>
  </si>
  <si>
    <t>Pintail</t>
  </si>
  <si>
    <t>Turnstone</t>
  </si>
  <si>
    <t>Mollusc</t>
  </si>
  <si>
    <t>Crustacea</t>
  </si>
  <si>
    <t>Worms</t>
  </si>
  <si>
    <t>Cerastoderma</t>
  </si>
  <si>
    <t>Mussel</t>
  </si>
  <si>
    <t>Littorina</t>
  </si>
  <si>
    <t>Peringia</t>
  </si>
  <si>
    <t>Other molluscs</t>
  </si>
  <si>
    <t>Marine worms</t>
  </si>
  <si>
    <t>Earthworms</t>
  </si>
  <si>
    <t>0-9.99</t>
  </si>
  <si>
    <t>0-105+</t>
  </si>
  <si>
    <t>5-19.99</t>
  </si>
  <si>
    <t>15-105+</t>
  </si>
  <si>
    <t>30-105+</t>
  </si>
  <si>
    <t>3-40+</t>
  </si>
  <si>
    <t>5-54.99</t>
  </si>
  <si>
    <t>10-39.99</t>
  </si>
  <si>
    <t>45-105+</t>
  </si>
  <si>
    <t>0-4.99</t>
  </si>
  <si>
    <t>3-9.99</t>
  </si>
  <si>
    <t>5-59.99</t>
  </si>
  <si>
    <t>5-29.99</t>
  </si>
  <si>
    <t>5-14.99</t>
  </si>
  <si>
    <t>5-24.99</t>
  </si>
  <si>
    <t>20-105+</t>
  </si>
  <si>
    <t>15-44.99</t>
  </si>
  <si>
    <t>30-59.99</t>
  </si>
  <si>
    <t>10-24.99</t>
  </si>
  <si>
    <t>10-54.99</t>
  </si>
  <si>
    <t>10-40+</t>
  </si>
  <si>
    <t>15-89.99</t>
  </si>
  <si>
    <t>0-10</t>
  </si>
  <si>
    <t>0-39.99</t>
  </si>
  <si>
    <t>Worms density (No/m2)</t>
  </si>
  <si>
    <t>Crustacea density (No/m2)</t>
  </si>
  <si>
    <t>Molluscs density (No/m2)</t>
  </si>
  <si>
    <t>Worms biomass (g/m2)</t>
  </si>
  <si>
    <t>Crustacea biomass (g/m2)</t>
  </si>
  <si>
    <t>Molluscs biomass (g/m2)</t>
  </si>
  <si>
    <t>Total area (m2)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</si>
</sst>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/>
    <xf numFmtId="3" fontId="1" fillId="0" borderId="0" xfId="0" applyNumberFormat="1" applyFont="1" applyFill="1" applyBorder="1"/>
    <xf numFmtId="3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/>
    <xf numFmtId="0" fontId="1" fillId="0" borderId="0" xfId="0" applyFont="1" applyBorder="1" applyAlignment="1">
      <alignment horizontal="justify" vertical="center"/>
    </xf>
    <xf numFmtId="17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1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" fontId="1" fillId="0" borderId="0" xfId="0" applyNumberFormat="1" applyFont="1" applyBorder="1" applyAlignment="1"/>
    <xf numFmtId="0" fontId="2" fillId="0" borderId="0" xfId="0" applyFont="1" applyBorder="1" applyAlignment="1"/>
    <xf numFmtId="3" fontId="5" fillId="0" borderId="0" xfId="0" applyNumberFormat="1" applyFont="1" applyFill="1" applyBorder="1" applyAlignment="1"/>
    <xf numFmtId="2" fontId="1" fillId="0" borderId="0" xfId="0" applyNumberFormat="1" applyFont="1" applyFill="1" applyBorder="1"/>
    <xf numFmtId="2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ert_Data/Jan_2018_Invert_Data_BC_M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vert_Data/Jan_2018_Invert_Data_TC_M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vert_Data/Jan_2018_Invert_Data_BC_SF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nvert_Data/Jan_2018_Invert_Data_TC_SFF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Invert_Data/Jan_2018_Invert_Data_BC_SWN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Invert_Data/Jan_2018_Invert_Data_TC_SWN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 Abundance"/>
      <sheetName val="MF Biomass"/>
      <sheetName val="BC WORMS"/>
      <sheetName val="BC CRUSTACEA"/>
      <sheetName val="BC MOLLUSCS"/>
      <sheetName val="BC Platyhelminthes"/>
      <sheetName val="BC Nematoda"/>
      <sheetName val="BC Oligochaeta"/>
      <sheetName val="BC Phyllodocidae"/>
      <sheetName val="BC Nephtyidae"/>
      <sheetName val="BC Spionidae"/>
      <sheetName val="BC Cirratulidae"/>
      <sheetName val="BC Capitellidae"/>
      <sheetName val="BC Sabellidae"/>
      <sheetName val="BC Ostracoda"/>
      <sheetName val="BC Corophiidae"/>
      <sheetName val="BC Cyathura"/>
      <sheetName val="BC Hydrobiidae"/>
      <sheetName val="BC Macoma"/>
      <sheetName val="BC Abra (juv)"/>
      <sheetName val="BC Scrobicularia"/>
    </sheetNames>
    <sheetDataSet>
      <sheetData sheetId="0"/>
      <sheetData sheetId="1"/>
      <sheetData sheetId="2">
        <row r="2">
          <cell r="AM2">
            <v>1489595602.6698077</v>
          </cell>
        </row>
        <row r="3">
          <cell r="AM3">
            <v>3404789948.9595599</v>
          </cell>
        </row>
        <row r="4">
          <cell r="AM4">
            <v>1489595602.6698077</v>
          </cell>
        </row>
        <row r="5">
          <cell r="AM5">
            <v>1915194346.2897525</v>
          </cell>
        </row>
        <row r="6">
          <cell r="AM6">
            <v>0</v>
          </cell>
        </row>
        <row r="7">
          <cell r="AM7">
            <v>0</v>
          </cell>
        </row>
        <row r="8">
          <cell r="AM8">
            <v>0</v>
          </cell>
        </row>
        <row r="9">
          <cell r="AM9">
            <v>0</v>
          </cell>
        </row>
      </sheetData>
      <sheetData sheetId="3">
        <row r="2">
          <cell r="AM2">
            <v>531998429.52493125</v>
          </cell>
        </row>
        <row r="3">
          <cell r="AM3">
            <v>319199057.71495873</v>
          </cell>
        </row>
      </sheetData>
      <sheetData sheetId="4">
        <row r="2">
          <cell r="AM2">
            <v>319199057.71495873</v>
          </cell>
        </row>
        <row r="3">
          <cell r="AM3">
            <v>212799371.80997249</v>
          </cell>
        </row>
        <row r="4">
          <cell r="AM4">
            <v>0</v>
          </cell>
        </row>
        <row r="5">
          <cell r="AM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 Abundance"/>
      <sheetName val="MF Biomass"/>
      <sheetName val="MF Biometrics TC"/>
      <sheetName val="MF  WORMS"/>
      <sheetName val="MF CRUSTACEA"/>
      <sheetName val="MF MOLLUSCS"/>
      <sheetName val="MF Platyhelminthes"/>
      <sheetName val="MF Nematoda"/>
      <sheetName val="MF Oligochaeta"/>
      <sheetName val="MF Pyhllodocidae"/>
      <sheetName val="MF Nephtyidae"/>
      <sheetName val="MF Spionidae"/>
      <sheetName val="MF Cirratulidae"/>
      <sheetName val="MF  Capitellidae"/>
      <sheetName val="MF Sabellidae"/>
      <sheetName val="MF Ostracoda"/>
      <sheetName val="MF Corophiidae"/>
      <sheetName val="MF Cyathura"/>
      <sheetName val="MF Hydrobiidae"/>
      <sheetName val="MF Retusa"/>
      <sheetName val="MF Veneroida"/>
      <sheetName val="MF Kurtiella"/>
      <sheetName val="MF Macoma"/>
      <sheetName val="MF Abra Juv"/>
      <sheetName val="MF Abra alba"/>
      <sheetName val="MF Abra tenuis"/>
      <sheetName val="MF Scrobicularia"/>
    </sheetNames>
    <sheetDataSet>
      <sheetData sheetId="0"/>
      <sheetData sheetId="1"/>
      <sheetData sheetId="2"/>
      <sheetData sheetId="3">
        <row r="2">
          <cell r="AM2">
            <v>6171181782.4892025</v>
          </cell>
        </row>
        <row r="3">
          <cell r="AM3">
            <v>10959167648.213583</v>
          </cell>
        </row>
        <row r="4">
          <cell r="AM4">
            <v>6171181782.4892025</v>
          </cell>
        </row>
        <row r="5">
          <cell r="AM5">
            <v>1915194346.2897525</v>
          </cell>
        </row>
        <row r="6">
          <cell r="AM6">
            <v>1276796230.8598349</v>
          </cell>
        </row>
        <row r="7">
          <cell r="AM7">
            <v>212799371.80997249</v>
          </cell>
        </row>
        <row r="8">
          <cell r="AM8">
            <v>106399685.90498625</v>
          </cell>
        </row>
        <row r="9">
          <cell r="AM9">
            <v>0</v>
          </cell>
        </row>
      </sheetData>
      <sheetData sheetId="4">
        <row r="2">
          <cell r="AM2">
            <v>10533568904.593639</v>
          </cell>
        </row>
        <row r="3">
          <cell r="AM3">
            <v>6171181782.4892025</v>
          </cell>
        </row>
      </sheetData>
      <sheetData sheetId="5">
        <row r="2">
          <cell r="AM2">
            <v>1915194346.2897525</v>
          </cell>
        </row>
        <row r="3">
          <cell r="AM3">
            <v>0</v>
          </cell>
        </row>
        <row r="4">
          <cell r="AM4">
            <v>212799371.80997249</v>
          </cell>
        </row>
        <row r="5">
          <cell r="AM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F Abundance"/>
      <sheetName val="SFF Biomass"/>
      <sheetName val="BC WORMS"/>
      <sheetName val="BC CRUSTACEA"/>
      <sheetName val="BC MOLLUSCS"/>
      <sheetName val="BC Nematoda"/>
      <sheetName val="BC Oligochaeta"/>
      <sheetName val="BC Nephtyidae"/>
      <sheetName val="BC Spionidae"/>
      <sheetName val="BC Cirratulidae"/>
      <sheetName val="BC Corophiidae"/>
      <sheetName val="BC Hydrobiidae"/>
      <sheetName val="BC VENEROIDA (juv)"/>
      <sheetName val="BC Macoma"/>
      <sheetName val="BC Scrobicularia"/>
    </sheetNames>
    <sheetDataSet>
      <sheetData sheetId="0"/>
      <sheetData sheetId="1"/>
      <sheetData sheetId="2">
        <row r="2">
          <cell r="AK2">
            <v>98939929.328621909</v>
          </cell>
        </row>
        <row r="3">
          <cell r="AK3">
            <v>43286219.081272088</v>
          </cell>
        </row>
        <row r="4">
          <cell r="AK4">
            <v>18551236.749116607</v>
          </cell>
        </row>
        <row r="5">
          <cell r="AK5">
            <v>0</v>
          </cell>
        </row>
        <row r="6">
          <cell r="AK6">
            <v>0</v>
          </cell>
        </row>
        <row r="7">
          <cell r="AK7">
            <v>0</v>
          </cell>
        </row>
        <row r="8">
          <cell r="AK8">
            <v>0</v>
          </cell>
        </row>
        <row r="9">
          <cell r="AK9">
            <v>6183745.5830388693</v>
          </cell>
        </row>
      </sheetData>
      <sheetData sheetId="3">
        <row r="2">
          <cell r="AK2">
            <v>6183745.5830388693</v>
          </cell>
        </row>
        <row r="3">
          <cell r="AK3">
            <v>0</v>
          </cell>
        </row>
      </sheetData>
      <sheetData sheetId="4">
        <row r="2">
          <cell r="AK2">
            <v>210247349.82332155</v>
          </cell>
        </row>
        <row r="3">
          <cell r="AK3">
            <v>0</v>
          </cell>
        </row>
        <row r="4">
          <cell r="AK4">
            <v>12367491.166077739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F Abundance"/>
      <sheetName val="SFF Biomass"/>
      <sheetName val="SFF Biometrics TC"/>
      <sheetName val="WORMS"/>
      <sheetName val="CRUSTACEA"/>
      <sheetName val="MOLLUSCS"/>
      <sheetName val="SFF Nematoda"/>
      <sheetName val="SFF Oligochaeta"/>
      <sheetName val="SFF Nephtyidae"/>
      <sheetName val="SFF Spionidae"/>
      <sheetName val="SFF Cirratulidae"/>
      <sheetName val="SFF Capitellidae"/>
      <sheetName val="SFF Copepoda"/>
      <sheetName val="SFF Corophiidae"/>
      <sheetName val="SFF Hydrobiidae"/>
      <sheetName val="SFF Veneroida"/>
      <sheetName val="SFF Macoma"/>
      <sheetName val="Abra alba"/>
      <sheetName val="Abra tenuis"/>
      <sheetName val="Scrobiculara"/>
    </sheetNames>
    <sheetDataSet>
      <sheetData sheetId="0"/>
      <sheetData sheetId="1"/>
      <sheetData sheetId="2"/>
      <sheetData sheetId="3">
        <row r="2">
          <cell r="AK2">
            <v>562720848.05653715</v>
          </cell>
        </row>
        <row r="3">
          <cell r="AK3">
            <v>253533568.90459362</v>
          </cell>
        </row>
        <row r="4">
          <cell r="AK4">
            <v>105123674.91166078</v>
          </cell>
        </row>
        <row r="5">
          <cell r="AK5">
            <v>6183745.5830388693</v>
          </cell>
        </row>
        <row r="6">
          <cell r="AK6">
            <v>0</v>
          </cell>
        </row>
        <row r="7">
          <cell r="AK7">
            <v>6183745.5830388693</v>
          </cell>
        </row>
        <row r="8">
          <cell r="AK8">
            <v>0</v>
          </cell>
        </row>
        <row r="9">
          <cell r="AK9">
            <v>0</v>
          </cell>
        </row>
      </sheetData>
      <sheetData sheetId="4">
        <row r="2">
          <cell r="AK2">
            <v>61837455.830388695</v>
          </cell>
        </row>
        <row r="3">
          <cell r="AK3">
            <v>6183745.5830388693</v>
          </cell>
        </row>
      </sheetData>
      <sheetData sheetId="5">
        <row r="2">
          <cell r="AK2">
            <v>358657243.81625438</v>
          </cell>
        </row>
        <row r="3">
          <cell r="AK3">
            <v>37102473.498233214</v>
          </cell>
        </row>
        <row r="4">
          <cell r="AK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NR Abundance"/>
      <sheetName val="SWNR Biomass"/>
      <sheetName val="SWNR Biometrics BC"/>
      <sheetName val="BC WORMS"/>
      <sheetName val="BC CRUSTACEA"/>
      <sheetName val="BC MOLLUSCS"/>
      <sheetName val="BC Nematoda"/>
      <sheetName val="BC Oligochaeta"/>
      <sheetName val="BC Nereididae"/>
      <sheetName val="BC Nereididae (juv)"/>
      <sheetName val="BC Corophiidae"/>
      <sheetName val="BC  Hydrobiidae"/>
    </sheetNames>
    <sheetDataSet>
      <sheetData sheetId="0"/>
      <sheetData sheetId="1"/>
      <sheetData sheetId="2"/>
      <sheetData sheetId="3">
        <row r="2">
          <cell r="X2">
            <v>15250139.482983075</v>
          </cell>
        </row>
        <row r="3">
          <cell r="X3">
            <v>38125348.707457691</v>
          </cell>
        </row>
        <row r="4">
          <cell r="X4">
            <v>38125348.707457691</v>
          </cell>
        </row>
        <row r="5">
          <cell r="X5">
            <v>7625069.7414915375</v>
          </cell>
        </row>
        <row r="6">
          <cell r="X6">
            <v>7625069.7414915375</v>
          </cell>
        </row>
        <row r="7">
          <cell r="X7">
            <v>0</v>
          </cell>
        </row>
        <row r="8">
          <cell r="X8">
            <v>0</v>
          </cell>
        </row>
        <row r="9">
          <cell r="X9">
            <v>0</v>
          </cell>
        </row>
        <row r="10">
          <cell r="X10">
            <v>7625069.7414915375</v>
          </cell>
        </row>
        <row r="11">
          <cell r="X11">
            <v>0</v>
          </cell>
        </row>
      </sheetData>
      <sheetData sheetId="4">
        <row r="2">
          <cell r="X2">
            <v>38125348.707457691</v>
          </cell>
        </row>
        <row r="3">
          <cell r="X3">
            <v>30500278.96596615</v>
          </cell>
        </row>
      </sheetData>
      <sheetData sheetId="5">
        <row r="2">
          <cell r="X2">
            <v>30500278.96596615</v>
          </cell>
        </row>
        <row r="3">
          <cell r="X3">
            <v>0</v>
          </cell>
        </row>
        <row r="4">
          <cell r="X4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NR Abundance"/>
      <sheetName val="SWNR Biomass"/>
      <sheetName val="SWNR WORMS"/>
      <sheetName val="SWNR CRUSTACEA"/>
      <sheetName val="SWNR MOLLUSCS"/>
      <sheetName val="SWNR Nematoda"/>
      <sheetName val="SWNR Oligochaeta"/>
      <sheetName val="SWNR Phyllodocidae"/>
      <sheetName val="SWNR Nereididae"/>
      <sheetName val="SWNR Nereididae (juv)"/>
      <sheetName val="SWNR Spionidae"/>
      <sheetName val="SWNR Cirratulidae"/>
      <sheetName val="SWNR Corophiidae"/>
      <sheetName val="SWNR Cyathura"/>
      <sheetName val="SWNR Hydrobiidae"/>
      <sheetName val="SWNR Macoma"/>
      <sheetName val="SWNR Abra tenuis"/>
      <sheetName val="SWNR Scrobicularia"/>
    </sheetNames>
    <sheetDataSet>
      <sheetData sheetId="0"/>
      <sheetData sheetId="1"/>
      <sheetData sheetId="2">
        <row r="2">
          <cell r="X2">
            <v>76250697.414915383</v>
          </cell>
        </row>
        <row r="3">
          <cell r="X3">
            <v>358378277.85010231</v>
          </cell>
        </row>
        <row r="4">
          <cell r="X4">
            <v>175376604.05430537</v>
          </cell>
        </row>
        <row r="5">
          <cell r="X5">
            <v>91500836.89789845</v>
          </cell>
        </row>
        <row r="6">
          <cell r="X6">
            <v>22875209.224474613</v>
          </cell>
        </row>
        <row r="7">
          <cell r="X7">
            <v>7625069.7414915375</v>
          </cell>
        </row>
        <row r="8">
          <cell r="X8">
            <v>7625069.7414915375</v>
          </cell>
        </row>
        <row r="9">
          <cell r="X9">
            <v>0</v>
          </cell>
        </row>
        <row r="10">
          <cell r="X10">
            <v>0</v>
          </cell>
        </row>
        <row r="11">
          <cell r="X11">
            <v>7625069.7414915375</v>
          </cell>
        </row>
      </sheetData>
      <sheetData sheetId="3">
        <row r="2">
          <cell r="X2">
            <v>381253487.07457685</v>
          </cell>
        </row>
        <row r="3">
          <cell r="X3">
            <v>320252929.14264458</v>
          </cell>
        </row>
      </sheetData>
      <sheetData sheetId="4">
        <row r="2">
          <cell r="X2">
            <v>396503626.55755997</v>
          </cell>
        </row>
        <row r="3">
          <cell r="X3">
            <v>76250697.414915383</v>
          </cell>
        </row>
        <row r="4">
          <cell r="X4">
            <v>22875209.224474613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pane xSplit="1" ySplit="1" topLeftCell="AB2" activePane="bottomRight" state="frozen"/>
      <selection pane="topRight" activeCell="B1" sqref="B1"/>
      <selection pane="bottomLeft" activeCell="A2" sqref="A2"/>
      <selection pane="bottomRight" activeCell="AF26" sqref="AF26"/>
    </sheetView>
  </sheetViews>
  <sheetFormatPr defaultRowHeight="12" x14ac:dyDescent="0.2"/>
  <cols>
    <col min="1" max="1" width="16.28515625" style="24" bestFit="1" customWidth="1"/>
    <col min="2" max="2" width="6.140625" style="24" bestFit="1" customWidth="1"/>
    <col min="3" max="3" width="6" style="24" bestFit="1" customWidth="1"/>
    <col min="4" max="4" width="5.5703125" style="24" bestFit="1" customWidth="1"/>
    <col min="5" max="5" width="5.85546875" style="24" bestFit="1" customWidth="1"/>
    <col min="6" max="6" width="6.140625" style="24" bestFit="1" customWidth="1"/>
    <col min="7" max="7" width="5.7109375" style="24" bestFit="1" customWidth="1"/>
    <col min="8" max="8" width="6.140625" style="24" bestFit="1" customWidth="1"/>
    <col min="9" max="9" width="6" style="24" bestFit="1" customWidth="1"/>
    <col min="10" max="10" width="5.5703125" style="24" bestFit="1" customWidth="1"/>
    <col min="11" max="11" width="5.85546875" style="24" bestFit="1" customWidth="1"/>
    <col min="12" max="12" width="5.7109375" style="24" bestFit="1" customWidth="1"/>
    <col min="13" max="13" width="6.140625" style="24" bestFit="1" customWidth="1"/>
    <col min="14" max="14" width="6" style="24" bestFit="1" customWidth="1"/>
    <col min="15" max="15" width="5.5703125" style="24" bestFit="1" customWidth="1"/>
    <col min="16" max="16" width="5.85546875" style="24" bestFit="1" customWidth="1"/>
    <col min="17" max="17" width="6.140625" style="24" bestFit="1" customWidth="1"/>
    <col min="18" max="18" width="5.7109375" style="24" bestFit="1" customWidth="1"/>
    <col min="19" max="19" width="6.140625" style="24" bestFit="1" customWidth="1"/>
    <col min="20" max="20" width="6" style="24" bestFit="1" customWidth="1"/>
    <col min="21" max="21" width="5.5703125" style="24" bestFit="1" customWidth="1"/>
    <col min="22" max="22" width="5.85546875" style="24" bestFit="1" customWidth="1"/>
    <col min="23" max="23" width="6.140625" style="24" bestFit="1" customWidth="1"/>
    <col min="24" max="24" width="9.140625" style="24"/>
    <col min="25" max="28" width="13.5703125" style="24" bestFit="1" customWidth="1"/>
    <col min="29" max="29" width="10" style="24" bestFit="1" customWidth="1"/>
    <col min="30" max="30" width="10.7109375" style="24" bestFit="1" customWidth="1"/>
    <col min="31" max="31" width="10.42578125" style="24" bestFit="1" customWidth="1"/>
    <col min="32" max="33" width="22.7109375" style="24" bestFit="1" customWidth="1"/>
    <col min="34" max="34" width="35.5703125" style="24" bestFit="1" customWidth="1"/>
    <col min="35" max="35" width="57.7109375" style="24" bestFit="1" customWidth="1"/>
    <col min="36" max="16384" width="9.140625" style="24"/>
  </cols>
  <sheetData>
    <row r="1" spans="1:35" s="15" customFormat="1" x14ac:dyDescent="0.2">
      <c r="A1" s="13" t="s">
        <v>49</v>
      </c>
      <c r="B1" s="14">
        <v>36465</v>
      </c>
      <c r="C1" s="14">
        <v>36495</v>
      </c>
      <c r="D1" s="14">
        <v>36526</v>
      </c>
      <c r="E1" s="14">
        <v>36557</v>
      </c>
      <c r="F1" s="14">
        <v>36586</v>
      </c>
      <c r="G1" s="14">
        <v>36800</v>
      </c>
      <c r="H1" s="14">
        <v>36831</v>
      </c>
      <c r="I1" s="14">
        <v>36861</v>
      </c>
      <c r="J1" s="14">
        <v>36892</v>
      </c>
      <c r="K1" s="14">
        <v>36923</v>
      </c>
      <c r="L1" s="14">
        <v>37165</v>
      </c>
      <c r="M1" s="14">
        <v>37196</v>
      </c>
      <c r="N1" s="14">
        <v>37226</v>
      </c>
      <c r="O1" s="14">
        <v>37257</v>
      </c>
      <c r="P1" s="14">
        <v>37288</v>
      </c>
      <c r="Q1" s="14">
        <v>37316</v>
      </c>
      <c r="R1" s="14">
        <v>37530</v>
      </c>
      <c r="S1" s="14">
        <v>37561</v>
      </c>
      <c r="T1" s="14">
        <v>37591</v>
      </c>
      <c r="U1" s="14">
        <v>37622</v>
      </c>
      <c r="V1" s="14">
        <v>37653</v>
      </c>
      <c r="W1" s="14">
        <v>37681</v>
      </c>
      <c r="Y1" s="15" t="s">
        <v>50</v>
      </c>
      <c r="Z1" s="15" t="s">
        <v>51</v>
      </c>
      <c r="AA1" s="15" t="s">
        <v>52</v>
      </c>
      <c r="AB1" s="15" t="s">
        <v>53</v>
      </c>
      <c r="AC1" s="15" t="s">
        <v>54</v>
      </c>
      <c r="AD1" s="15" t="s">
        <v>55</v>
      </c>
      <c r="AE1" s="15" t="s">
        <v>56</v>
      </c>
      <c r="AF1" s="15" t="s">
        <v>57</v>
      </c>
      <c r="AG1" s="15" t="s">
        <v>58</v>
      </c>
      <c r="AH1" s="15" t="s">
        <v>59</v>
      </c>
      <c r="AI1" s="15" t="s">
        <v>60</v>
      </c>
    </row>
    <row r="2" spans="1:35" s="18" customFormat="1" x14ac:dyDescent="0.2">
      <c r="A2" s="16" t="s">
        <v>48</v>
      </c>
      <c r="B2" s="17">
        <v>37</v>
      </c>
      <c r="C2" s="17">
        <v>18</v>
      </c>
      <c r="D2" s="17">
        <v>30</v>
      </c>
      <c r="E2" s="17">
        <v>75</v>
      </c>
      <c r="F2" s="17">
        <v>105</v>
      </c>
      <c r="G2" s="17">
        <v>6</v>
      </c>
      <c r="H2" s="17">
        <v>85</v>
      </c>
      <c r="I2" s="17">
        <v>20</v>
      </c>
      <c r="J2" s="17">
        <v>17</v>
      </c>
      <c r="K2" s="17">
        <v>62</v>
      </c>
      <c r="L2" s="17">
        <v>45</v>
      </c>
      <c r="M2" s="17">
        <v>331</v>
      </c>
      <c r="N2" s="17">
        <v>32</v>
      </c>
      <c r="O2" s="17">
        <v>24</v>
      </c>
      <c r="P2" s="17">
        <v>60</v>
      </c>
      <c r="Q2" s="17">
        <v>22</v>
      </c>
      <c r="R2" s="17">
        <v>70</v>
      </c>
      <c r="S2" s="17">
        <v>11</v>
      </c>
      <c r="T2" s="17">
        <v>0</v>
      </c>
      <c r="U2" s="17">
        <v>3</v>
      </c>
      <c r="V2" s="17">
        <v>8</v>
      </c>
      <c r="W2" s="17">
        <v>0</v>
      </c>
      <c r="Y2" s="19">
        <f t="shared" ref="Y2:Y16" si="0">AVERAGE(B2:F2)</f>
        <v>53</v>
      </c>
      <c r="Z2" s="19">
        <f t="shared" ref="Z2:Z16" si="1">AVERAGE(G2:L2)</f>
        <v>39.166666666666664</v>
      </c>
      <c r="AA2" s="19">
        <f t="shared" ref="AA2:AA16" si="2">AVERAGE(L2:Q2)</f>
        <v>85.666666666666671</v>
      </c>
      <c r="AB2" s="19">
        <f t="shared" ref="AB2:AB16" si="3">AVERAGE(R2:W2)</f>
        <v>15.333333333333334</v>
      </c>
      <c r="AC2" s="19">
        <f t="shared" ref="AC2:AC16" si="4">AVERAGE(Y2:AB2)</f>
        <v>48.291666666666664</v>
      </c>
      <c r="AD2" s="18">
        <v>182</v>
      </c>
      <c r="AE2" s="20">
        <v>1200</v>
      </c>
      <c r="AF2" s="20">
        <f t="shared" ref="AF2:AF16" si="5">10.5*(POWER(AE2,0.681))</f>
        <v>1312.5375221041836</v>
      </c>
      <c r="AG2" s="20">
        <f t="shared" ref="AG2:AG16" si="6">AC2*AD2*AF2</f>
        <v>11536001.659900511</v>
      </c>
      <c r="AH2" s="20">
        <v>22</v>
      </c>
      <c r="AI2" s="25">
        <f t="shared" ref="AI2:AI16" si="7">AG2/AH2/0.75</f>
        <v>699151.61575154599</v>
      </c>
    </row>
    <row r="3" spans="1:35" s="18" customFormat="1" x14ac:dyDescent="0.2">
      <c r="A3" s="16" t="s">
        <v>65</v>
      </c>
      <c r="B3" s="17">
        <v>0</v>
      </c>
      <c r="C3" s="17">
        <v>8</v>
      </c>
      <c r="D3" s="17">
        <v>8</v>
      </c>
      <c r="E3" s="17">
        <v>0</v>
      </c>
      <c r="F3" s="17">
        <v>0</v>
      </c>
      <c r="G3" s="17">
        <v>29</v>
      </c>
      <c r="H3" s="17">
        <v>9</v>
      </c>
      <c r="I3" s="17">
        <v>5</v>
      </c>
      <c r="J3" s="17">
        <v>0</v>
      </c>
      <c r="K3" s="17">
        <v>0</v>
      </c>
      <c r="L3" s="17">
        <v>1</v>
      </c>
      <c r="M3" s="17">
        <v>63</v>
      </c>
      <c r="N3" s="17">
        <v>46</v>
      </c>
      <c r="O3" s="17">
        <v>29</v>
      </c>
      <c r="P3" s="17">
        <v>21</v>
      </c>
      <c r="Q3" s="17">
        <v>0</v>
      </c>
      <c r="R3" s="17">
        <v>11</v>
      </c>
      <c r="S3" s="17">
        <v>17</v>
      </c>
      <c r="T3" s="17">
        <v>8</v>
      </c>
      <c r="U3" s="17">
        <v>4</v>
      </c>
      <c r="V3" s="17">
        <v>3</v>
      </c>
      <c r="W3" s="17">
        <v>2</v>
      </c>
      <c r="Y3" s="19">
        <f t="shared" si="0"/>
        <v>3.2</v>
      </c>
      <c r="Z3" s="19">
        <f t="shared" si="1"/>
        <v>7.333333333333333</v>
      </c>
      <c r="AA3" s="19">
        <f t="shared" si="2"/>
        <v>26.666666666666668</v>
      </c>
      <c r="AB3" s="19">
        <f t="shared" si="3"/>
        <v>7.5</v>
      </c>
      <c r="AC3" s="19">
        <f t="shared" si="4"/>
        <v>11.175000000000001</v>
      </c>
      <c r="AD3" s="18">
        <v>182</v>
      </c>
      <c r="AE3" s="20">
        <v>885</v>
      </c>
      <c r="AF3" s="20">
        <f t="shared" si="5"/>
        <v>1066.7377552158755</v>
      </c>
      <c r="AG3" s="20">
        <f t="shared" si="6"/>
        <v>2169584.5834458084</v>
      </c>
      <c r="AH3" s="20">
        <v>22</v>
      </c>
      <c r="AI3" s="25">
        <f t="shared" si="7"/>
        <v>131489.97475429141</v>
      </c>
    </row>
    <row r="4" spans="1:35" s="18" customFormat="1" x14ac:dyDescent="0.2">
      <c r="A4" s="16" t="s">
        <v>71</v>
      </c>
      <c r="B4" s="17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Y4" s="19">
        <f t="shared" si="0"/>
        <v>0</v>
      </c>
      <c r="Z4" s="19">
        <f t="shared" si="1"/>
        <v>0</v>
      </c>
      <c r="AA4" s="19">
        <f t="shared" si="2"/>
        <v>0</v>
      </c>
      <c r="AB4" s="19">
        <f t="shared" si="3"/>
        <v>0</v>
      </c>
      <c r="AC4" s="19">
        <f t="shared" si="4"/>
        <v>0</v>
      </c>
      <c r="AD4" s="18">
        <v>182</v>
      </c>
      <c r="AE4" s="20">
        <v>815</v>
      </c>
      <c r="AF4" s="20">
        <f t="shared" si="5"/>
        <v>1008.527234795507</v>
      </c>
      <c r="AG4" s="20">
        <f t="shared" si="6"/>
        <v>0</v>
      </c>
      <c r="AH4" s="20">
        <v>22</v>
      </c>
      <c r="AI4" s="25">
        <f t="shared" si="7"/>
        <v>0</v>
      </c>
    </row>
    <row r="5" spans="1:35" s="18" customFormat="1" x14ac:dyDescent="0.2">
      <c r="A5" s="16" t="s">
        <v>68</v>
      </c>
      <c r="B5" s="17">
        <v>0</v>
      </c>
      <c r="C5" s="17">
        <v>0</v>
      </c>
      <c r="D5" s="17">
        <v>1</v>
      </c>
      <c r="E5" s="17">
        <v>2</v>
      </c>
      <c r="F5" s="17">
        <v>24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2</v>
      </c>
      <c r="Q5" s="17">
        <v>4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Y5" s="19">
        <f t="shared" si="0"/>
        <v>5.4</v>
      </c>
      <c r="Z5" s="19">
        <f t="shared" si="1"/>
        <v>0</v>
      </c>
      <c r="AA5" s="19">
        <f t="shared" si="2"/>
        <v>1</v>
      </c>
      <c r="AB5" s="19">
        <f t="shared" si="3"/>
        <v>0</v>
      </c>
      <c r="AC5" s="19">
        <f t="shared" si="4"/>
        <v>1.6</v>
      </c>
      <c r="AD5" s="18">
        <v>182</v>
      </c>
      <c r="AE5" s="20">
        <v>540</v>
      </c>
      <c r="AF5" s="20">
        <f t="shared" si="5"/>
        <v>761.99031162482004</v>
      </c>
      <c r="AG5" s="20">
        <f t="shared" si="6"/>
        <v>221891.57874514759</v>
      </c>
      <c r="AH5" s="20">
        <v>22</v>
      </c>
      <c r="AI5" s="25">
        <f t="shared" si="7"/>
        <v>13447.974469402885</v>
      </c>
    </row>
    <row r="6" spans="1:35" s="18" customFormat="1" x14ac:dyDescent="0.2">
      <c r="A6" s="16" t="s">
        <v>69</v>
      </c>
      <c r="B6" s="17">
        <v>0</v>
      </c>
      <c r="C6" s="17">
        <v>2</v>
      </c>
      <c r="D6" s="17">
        <v>0</v>
      </c>
      <c r="E6" s="17">
        <v>0</v>
      </c>
      <c r="F6" s="17">
        <v>0</v>
      </c>
      <c r="G6" s="17">
        <v>3</v>
      </c>
      <c r="H6" s="17">
        <v>0</v>
      </c>
      <c r="I6" s="17">
        <v>7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Y6" s="19">
        <f t="shared" si="0"/>
        <v>0.4</v>
      </c>
      <c r="Z6" s="19">
        <f t="shared" si="1"/>
        <v>1.6666666666666667</v>
      </c>
      <c r="AA6" s="19">
        <f t="shared" si="2"/>
        <v>0</v>
      </c>
      <c r="AB6" s="19">
        <f t="shared" si="3"/>
        <v>0</v>
      </c>
      <c r="AC6" s="19">
        <f t="shared" si="4"/>
        <v>0.51666666666666672</v>
      </c>
      <c r="AD6" s="18">
        <v>182</v>
      </c>
      <c r="AE6" s="20">
        <v>335</v>
      </c>
      <c r="AF6" s="20">
        <f t="shared" si="5"/>
        <v>550.48414207048347</v>
      </c>
      <c r="AG6" s="20">
        <f t="shared" si="6"/>
        <v>51763.858826027805</v>
      </c>
      <c r="AH6" s="20">
        <v>22</v>
      </c>
      <c r="AI6" s="25">
        <f t="shared" si="7"/>
        <v>3137.2035652138061</v>
      </c>
    </row>
    <row r="7" spans="1:35" s="18" customFormat="1" x14ac:dyDescent="0.2">
      <c r="A7" s="16" t="s">
        <v>63</v>
      </c>
      <c r="B7" s="17">
        <v>53</v>
      </c>
      <c r="C7" s="17">
        <v>22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470</v>
      </c>
      <c r="N7" s="17">
        <v>97</v>
      </c>
      <c r="O7" s="17">
        <v>35</v>
      </c>
      <c r="P7" s="17">
        <v>0</v>
      </c>
      <c r="Q7" s="17">
        <v>0</v>
      </c>
      <c r="R7" s="17">
        <v>57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Y7" s="19">
        <f t="shared" si="0"/>
        <v>15</v>
      </c>
      <c r="Z7" s="19">
        <f t="shared" si="1"/>
        <v>0</v>
      </c>
      <c r="AA7" s="19">
        <f t="shared" si="2"/>
        <v>100.33333333333333</v>
      </c>
      <c r="AB7" s="19">
        <f t="shared" si="3"/>
        <v>9.5</v>
      </c>
      <c r="AC7" s="19">
        <f t="shared" si="4"/>
        <v>31.208333333333332</v>
      </c>
      <c r="AD7" s="18">
        <v>182</v>
      </c>
      <c r="AE7" s="20">
        <v>310</v>
      </c>
      <c r="AF7" s="20">
        <f t="shared" si="5"/>
        <v>522.1636224557119</v>
      </c>
      <c r="AG7" s="20">
        <f t="shared" si="6"/>
        <v>2965845.8619132387</v>
      </c>
      <c r="AH7" s="20">
        <v>22</v>
      </c>
      <c r="AI7" s="25">
        <f t="shared" si="7"/>
        <v>179748.23405534777</v>
      </c>
    </row>
    <row r="8" spans="1:35" s="18" customFormat="1" x14ac:dyDescent="0.2">
      <c r="A8" s="16" t="s">
        <v>61</v>
      </c>
      <c r="B8" s="17">
        <v>31</v>
      </c>
      <c r="C8" s="17">
        <v>85</v>
      </c>
      <c r="D8" s="17">
        <v>0</v>
      </c>
      <c r="E8" s="17">
        <v>15</v>
      </c>
      <c r="F8" s="17">
        <v>399</v>
      </c>
      <c r="G8" s="17">
        <v>7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76</v>
      </c>
      <c r="N8" s="17">
        <v>375</v>
      </c>
      <c r="O8" s="17">
        <v>188</v>
      </c>
      <c r="P8" s="17">
        <v>0</v>
      </c>
      <c r="Q8" s="17">
        <v>379</v>
      </c>
      <c r="R8" s="17">
        <v>280</v>
      </c>
      <c r="S8" s="17">
        <v>0</v>
      </c>
      <c r="T8" s="17">
        <v>323</v>
      </c>
      <c r="U8" s="17">
        <v>67</v>
      </c>
      <c r="V8" s="17">
        <v>161</v>
      </c>
      <c r="W8" s="17">
        <v>0</v>
      </c>
      <c r="Y8" s="19">
        <f t="shared" si="0"/>
        <v>106</v>
      </c>
      <c r="Z8" s="19">
        <f t="shared" si="1"/>
        <v>1.1666666666666667</v>
      </c>
      <c r="AA8" s="19">
        <f t="shared" si="2"/>
        <v>169.66666666666666</v>
      </c>
      <c r="AB8" s="19">
        <f t="shared" si="3"/>
        <v>138.5</v>
      </c>
      <c r="AC8" s="19">
        <f t="shared" si="4"/>
        <v>103.83333333333333</v>
      </c>
      <c r="AD8" s="18">
        <v>182</v>
      </c>
      <c r="AE8" s="20">
        <v>280</v>
      </c>
      <c r="AF8" s="20">
        <f t="shared" si="5"/>
        <v>487.19622934288287</v>
      </c>
      <c r="AG8" s="20">
        <f t="shared" si="6"/>
        <v>9206871.943378685</v>
      </c>
      <c r="AH8" s="20">
        <v>22</v>
      </c>
      <c r="AI8" s="25">
        <f t="shared" si="7"/>
        <v>557992.23899264762</v>
      </c>
    </row>
    <row r="9" spans="1:35" s="18" customFormat="1" x14ac:dyDescent="0.2">
      <c r="A9" s="16" t="s">
        <v>62</v>
      </c>
      <c r="B9" s="17">
        <v>50</v>
      </c>
      <c r="C9" s="17">
        <v>88</v>
      </c>
      <c r="D9" s="17">
        <v>204</v>
      </c>
      <c r="E9" s="17">
        <v>217</v>
      </c>
      <c r="F9" s="17">
        <v>3</v>
      </c>
      <c r="G9" s="17">
        <v>9</v>
      </c>
      <c r="H9" s="17">
        <v>3</v>
      </c>
      <c r="I9" s="17">
        <v>27</v>
      </c>
      <c r="J9" s="17">
        <v>0</v>
      </c>
      <c r="K9" s="17">
        <v>0</v>
      </c>
      <c r="L9" s="17">
        <v>54</v>
      </c>
      <c r="M9" s="17">
        <v>24</v>
      </c>
      <c r="N9" s="17">
        <v>85</v>
      </c>
      <c r="O9" s="17">
        <v>2</v>
      </c>
      <c r="P9" s="17">
        <v>0</v>
      </c>
      <c r="Q9" s="17">
        <v>0</v>
      </c>
      <c r="R9" s="17">
        <v>0</v>
      </c>
      <c r="S9" s="17">
        <v>1</v>
      </c>
      <c r="T9" s="17">
        <v>2</v>
      </c>
      <c r="U9" s="17">
        <v>1</v>
      </c>
      <c r="V9" s="17">
        <v>7</v>
      </c>
      <c r="W9" s="17">
        <v>110</v>
      </c>
      <c r="Y9" s="19">
        <f t="shared" si="0"/>
        <v>112.4</v>
      </c>
      <c r="Z9" s="19">
        <f t="shared" si="1"/>
        <v>15.5</v>
      </c>
      <c r="AA9" s="19">
        <f t="shared" si="2"/>
        <v>27.5</v>
      </c>
      <c r="AB9" s="19">
        <f t="shared" si="3"/>
        <v>20.166666666666668</v>
      </c>
      <c r="AC9" s="19">
        <f t="shared" si="4"/>
        <v>43.891666666666666</v>
      </c>
      <c r="AD9" s="18">
        <v>182</v>
      </c>
      <c r="AE9" s="20">
        <v>240</v>
      </c>
      <c r="AF9" s="20">
        <f t="shared" si="5"/>
        <v>438.6449710754494</v>
      </c>
      <c r="AG9" s="20">
        <f t="shared" si="6"/>
        <v>3504020.3116924944</v>
      </c>
      <c r="AH9" s="20">
        <v>22</v>
      </c>
      <c r="AI9" s="25">
        <f t="shared" si="7"/>
        <v>212364.86737530271</v>
      </c>
    </row>
    <row r="10" spans="1:35" s="18" customFormat="1" x14ac:dyDescent="0.2">
      <c r="A10" s="16" t="s">
        <v>64</v>
      </c>
      <c r="B10" s="17">
        <v>233</v>
      </c>
      <c r="C10" s="17">
        <v>120</v>
      </c>
      <c r="D10" s="17">
        <v>170</v>
      </c>
      <c r="E10" s="17">
        <v>24</v>
      </c>
      <c r="F10" s="17">
        <v>23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12</v>
      </c>
      <c r="M10" s="17">
        <v>55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64</v>
      </c>
      <c r="V10" s="17">
        <v>0</v>
      </c>
      <c r="W10" s="17">
        <v>0</v>
      </c>
      <c r="Y10" s="19">
        <f t="shared" si="0"/>
        <v>114</v>
      </c>
      <c r="Z10" s="19">
        <f t="shared" si="1"/>
        <v>2</v>
      </c>
      <c r="AA10" s="19">
        <f t="shared" si="2"/>
        <v>11.166666666666666</v>
      </c>
      <c r="AB10" s="19">
        <f t="shared" si="3"/>
        <v>10.666666666666666</v>
      </c>
      <c r="AC10" s="19">
        <f t="shared" si="4"/>
        <v>34.458333333333336</v>
      </c>
      <c r="AD10" s="18">
        <v>182</v>
      </c>
      <c r="AE10" s="20">
        <v>230</v>
      </c>
      <c r="AF10" s="20">
        <f t="shared" si="5"/>
        <v>426.11414932613866</v>
      </c>
      <c r="AG10" s="20">
        <f t="shared" si="6"/>
        <v>2672339.3779864348</v>
      </c>
      <c r="AH10" s="20">
        <v>22</v>
      </c>
      <c r="AI10" s="25">
        <f t="shared" si="7"/>
        <v>161959.96230220818</v>
      </c>
    </row>
    <row r="11" spans="1:35" s="18" customFormat="1" x14ac:dyDescent="0.2">
      <c r="A11" s="16" t="s">
        <v>70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Y11" s="19">
        <f t="shared" si="0"/>
        <v>0</v>
      </c>
      <c r="Z11" s="19">
        <f t="shared" si="1"/>
        <v>0</v>
      </c>
      <c r="AA11" s="19">
        <f t="shared" si="2"/>
        <v>0</v>
      </c>
      <c r="AB11" s="19">
        <f t="shared" si="3"/>
        <v>0</v>
      </c>
      <c r="AC11" s="19">
        <f t="shared" si="4"/>
        <v>0</v>
      </c>
      <c r="AD11" s="18">
        <v>182</v>
      </c>
      <c r="AE11" s="20">
        <v>220</v>
      </c>
      <c r="AF11" s="20">
        <f t="shared" si="5"/>
        <v>413.40825525948736</v>
      </c>
      <c r="AG11" s="20">
        <f t="shared" si="6"/>
        <v>0</v>
      </c>
      <c r="AH11" s="20">
        <v>22</v>
      </c>
      <c r="AI11" s="25">
        <f t="shared" si="7"/>
        <v>0</v>
      </c>
    </row>
    <row r="12" spans="1:35" s="18" customFormat="1" x14ac:dyDescent="0.2">
      <c r="A12" s="16" t="s">
        <v>66</v>
      </c>
      <c r="B12" s="17">
        <v>37</v>
      </c>
      <c r="C12" s="17">
        <v>45</v>
      </c>
      <c r="D12" s="17">
        <v>0</v>
      </c>
      <c r="E12" s="17">
        <v>1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59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Y12" s="19">
        <f t="shared" si="0"/>
        <v>16.600000000000001</v>
      </c>
      <c r="Z12" s="19">
        <f t="shared" si="1"/>
        <v>0</v>
      </c>
      <c r="AA12" s="19">
        <f t="shared" si="2"/>
        <v>9.8333333333333339</v>
      </c>
      <c r="AB12" s="19">
        <f t="shared" si="3"/>
        <v>0</v>
      </c>
      <c r="AC12" s="19">
        <f t="shared" si="4"/>
        <v>6.6083333333333343</v>
      </c>
      <c r="AD12" s="18">
        <v>182</v>
      </c>
      <c r="AE12" s="20">
        <v>140</v>
      </c>
      <c r="AF12" s="20">
        <f t="shared" si="5"/>
        <v>303.88026143579287</v>
      </c>
      <c r="AG12" s="20">
        <f t="shared" si="6"/>
        <v>365481.85509985208</v>
      </c>
      <c r="AH12" s="20">
        <v>22</v>
      </c>
      <c r="AI12" s="25">
        <f t="shared" si="7"/>
        <v>22150.415460597098</v>
      </c>
    </row>
    <row r="13" spans="1:35" s="18" customFormat="1" x14ac:dyDescent="0.2">
      <c r="A13" s="16" t="s">
        <v>47</v>
      </c>
      <c r="B13" s="17">
        <v>265</v>
      </c>
      <c r="C13" s="17">
        <v>89</v>
      </c>
      <c r="D13" s="17">
        <v>52</v>
      </c>
      <c r="E13" s="17">
        <v>57</v>
      </c>
      <c r="F13" s="17">
        <v>0</v>
      </c>
      <c r="G13" s="17">
        <v>408</v>
      </c>
      <c r="H13" s="17">
        <v>248</v>
      </c>
      <c r="I13" s="17">
        <v>9</v>
      </c>
      <c r="J13" s="17">
        <v>368</v>
      </c>
      <c r="K13" s="17">
        <v>31</v>
      </c>
      <c r="L13" s="17">
        <v>289</v>
      </c>
      <c r="M13" s="17">
        <v>363</v>
      </c>
      <c r="N13" s="17">
        <v>369</v>
      </c>
      <c r="O13" s="17">
        <v>286</v>
      </c>
      <c r="P13" s="17">
        <v>395</v>
      </c>
      <c r="Q13" s="17">
        <v>546</v>
      </c>
      <c r="R13" s="17">
        <v>520</v>
      </c>
      <c r="S13" s="17">
        <v>306</v>
      </c>
      <c r="T13" s="17">
        <v>297</v>
      </c>
      <c r="U13" s="17">
        <v>209</v>
      </c>
      <c r="V13" s="17">
        <v>637</v>
      </c>
      <c r="W13" s="17">
        <v>318</v>
      </c>
      <c r="Y13" s="19">
        <f t="shared" si="0"/>
        <v>92.6</v>
      </c>
      <c r="Z13" s="19">
        <f t="shared" si="1"/>
        <v>225.5</v>
      </c>
      <c r="AA13" s="19">
        <f t="shared" si="2"/>
        <v>374.66666666666669</v>
      </c>
      <c r="AB13" s="19">
        <f t="shared" si="3"/>
        <v>381.16666666666669</v>
      </c>
      <c r="AC13" s="19">
        <f t="shared" si="4"/>
        <v>268.48333333333335</v>
      </c>
      <c r="AD13" s="18">
        <v>182</v>
      </c>
      <c r="AE13" s="20">
        <v>120</v>
      </c>
      <c r="AF13" s="20">
        <f t="shared" si="5"/>
        <v>273.59724985492772</v>
      </c>
      <c r="AG13" s="20">
        <f t="shared" si="6"/>
        <v>13369046.897002861</v>
      </c>
      <c r="AH13" s="20">
        <v>22</v>
      </c>
      <c r="AI13" s="25">
        <f t="shared" si="7"/>
        <v>810245.26648502192</v>
      </c>
    </row>
    <row r="14" spans="1:35" s="18" customFormat="1" x14ac:dyDescent="0.2">
      <c r="A14" s="16" t="s">
        <v>72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Y14" s="19">
        <f t="shared" si="0"/>
        <v>0</v>
      </c>
      <c r="Z14" s="19">
        <f t="shared" si="1"/>
        <v>0</v>
      </c>
      <c r="AA14" s="19">
        <f t="shared" si="2"/>
        <v>0</v>
      </c>
      <c r="AB14" s="19">
        <f t="shared" si="3"/>
        <v>0</v>
      </c>
      <c r="AC14" s="19">
        <f t="shared" si="4"/>
        <v>0</v>
      </c>
      <c r="AD14" s="18">
        <v>182</v>
      </c>
      <c r="AE14" s="20">
        <v>120</v>
      </c>
      <c r="AF14" s="20">
        <f t="shared" si="5"/>
        <v>273.59724985492772</v>
      </c>
      <c r="AG14" s="20">
        <f t="shared" si="6"/>
        <v>0</v>
      </c>
      <c r="AH14" s="20">
        <v>22</v>
      </c>
      <c r="AI14" s="25">
        <f t="shared" si="7"/>
        <v>0</v>
      </c>
    </row>
    <row r="15" spans="1:35" s="18" customFormat="1" x14ac:dyDescent="0.2">
      <c r="A15" s="16" t="s">
        <v>67</v>
      </c>
      <c r="B15" s="17">
        <v>41</v>
      </c>
      <c r="C15" s="17">
        <v>74</v>
      </c>
      <c r="D15" s="17">
        <v>0</v>
      </c>
      <c r="E15" s="17">
        <v>3</v>
      </c>
      <c r="F15" s="17">
        <v>6</v>
      </c>
      <c r="G15" s="17">
        <v>7</v>
      </c>
      <c r="H15" s="17">
        <v>14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1</v>
      </c>
      <c r="P15" s="17">
        <v>0</v>
      </c>
      <c r="Q15" s="17">
        <v>0</v>
      </c>
      <c r="R15" s="17">
        <v>0</v>
      </c>
      <c r="S15" s="17">
        <v>0</v>
      </c>
      <c r="T15" s="17">
        <v>1</v>
      </c>
      <c r="U15" s="17">
        <v>0</v>
      </c>
      <c r="V15" s="17">
        <v>0</v>
      </c>
      <c r="W15" s="17">
        <v>0</v>
      </c>
      <c r="Y15" s="19">
        <f t="shared" si="0"/>
        <v>24.8</v>
      </c>
      <c r="Z15" s="19">
        <f t="shared" si="1"/>
        <v>3.5</v>
      </c>
      <c r="AA15" s="19">
        <f t="shared" si="2"/>
        <v>0.16666666666666666</v>
      </c>
      <c r="AB15" s="19">
        <f t="shared" si="3"/>
        <v>0.16666666666666666</v>
      </c>
      <c r="AC15" s="19">
        <f t="shared" si="4"/>
        <v>7.1583333333333341</v>
      </c>
      <c r="AD15" s="18">
        <v>182</v>
      </c>
      <c r="AE15" s="20">
        <v>64</v>
      </c>
      <c r="AF15" s="20">
        <f t="shared" si="5"/>
        <v>178.31909910356546</v>
      </c>
      <c r="AG15" s="20">
        <f t="shared" si="6"/>
        <v>232317.09429711016</v>
      </c>
      <c r="AH15" s="20">
        <v>22</v>
      </c>
      <c r="AI15" s="25">
        <f t="shared" si="7"/>
        <v>14079.823896794556</v>
      </c>
    </row>
    <row r="16" spans="1:35" s="18" customFormat="1" x14ac:dyDescent="0.2">
      <c r="A16" s="16" t="s">
        <v>45</v>
      </c>
      <c r="B16" s="17">
        <v>7750</v>
      </c>
      <c r="C16" s="17">
        <v>1361</v>
      </c>
      <c r="D16" s="17">
        <v>4500</v>
      </c>
      <c r="E16" s="17">
        <v>6550</v>
      </c>
      <c r="F16" s="17">
        <v>0</v>
      </c>
      <c r="G16" s="17">
        <v>3010</v>
      </c>
      <c r="H16" s="17">
        <v>7650</v>
      </c>
      <c r="I16" s="17">
        <v>3600</v>
      </c>
      <c r="J16" s="17">
        <v>1450</v>
      </c>
      <c r="K16" s="17">
        <v>7</v>
      </c>
      <c r="L16" s="17">
        <v>3677</v>
      </c>
      <c r="M16" s="17">
        <v>2489</v>
      </c>
      <c r="N16" s="17">
        <v>2238</v>
      </c>
      <c r="O16" s="17">
        <v>1654</v>
      </c>
      <c r="P16" s="17">
        <v>247</v>
      </c>
      <c r="Q16" s="17">
        <v>1</v>
      </c>
      <c r="R16" s="17">
        <v>0</v>
      </c>
      <c r="S16" s="17">
        <v>1420</v>
      </c>
      <c r="T16" s="17">
        <v>5930</v>
      </c>
      <c r="U16" s="17">
        <v>2925</v>
      </c>
      <c r="V16" s="17">
        <v>9432</v>
      </c>
      <c r="W16" s="17">
        <v>5750</v>
      </c>
      <c r="Y16" s="19">
        <f t="shared" si="0"/>
        <v>4032.2</v>
      </c>
      <c r="Z16" s="19">
        <f t="shared" si="1"/>
        <v>3232.3333333333335</v>
      </c>
      <c r="AA16" s="19">
        <f t="shared" si="2"/>
        <v>1717.6666666666667</v>
      </c>
      <c r="AB16" s="19">
        <f t="shared" si="3"/>
        <v>4242.833333333333</v>
      </c>
      <c r="AC16" s="19">
        <f t="shared" si="4"/>
        <v>3306.2583333333332</v>
      </c>
      <c r="AD16" s="18">
        <v>182</v>
      </c>
      <c r="AE16" s="20">
        <v>48</v>
      </c>
      <c r="AF16" s="20">
        <f t="shared" si="5"/>
        <v>146.59345535609697</v>
      </c>
      <c r="AG16" s="20">
        <f t="shared" si="6"/>
        <v>88211001.675746679</v>
      </c>
      <c r="AH16" s="20">
        <v>22</v>
      </c>
      <c r="AI16" s="25">
        <f t="shared" si="7"/>
        <v>5346121.3136816164</v>
      </c>
    </row>
    <row r="17" spans="1:35" s="15" customFormat="1" x14ac:dyDescent="0.2">
      <c r="A17" s="21" t="s">
        <v>37</v>
      </c>
      <c r="B17" s="22">
        <f t="shared" ref="B17:W17" si="8">SUM(B2:B16)</f>
        <v>8497</v>
      </c>
      <c r="C17" s="22">
        <f t="shared" si="8"/>
        <v>1912</v>
      </c>
      <c r="D17" s="22">
        <f t="shared" si="8"/>
        <v>4965</v>
      </c>
      <c r="E17" s="22">
        <f t="shared" si="8"/>
        <v>6944</v>
      </c>
      <c r="F17" s="22">
        <f t="shared" si="8"/>
        <v>560</v>
      </c>
      <c r="G17" s="22">
        <f t="shared" si="8"/>
        <v>3479</v>
      </c>
      <c r="H17" s="22">
        <f t="shared" si="8"/>
        <v>8009</v>
      </c>
      <c r="I17" s="22">
        <f t="shared" si="8"/>
        <v>3668</v>
      </c>
      <c r="J17" s="22">
        <f t="shared" si="8"/>
        <v>1835</v>
      </c>
      <c r="K17" s="22">
        <f t="shared" si="8"/>
        <v>100</v>
      </c>
      <c r="L17" s="22">
        <f t="shared" si="8"/>
        <v>4078</v>
      </c>
      <c r="M17" s="22">
        <f t="shared" si="8"/>
        <v>3871</v>
      </c>
      <c r="N17" s="22">
        <f t="shared" si="8"/>
        <v>3301</v>
      </c>
      <c r="O17" s="22">
        <f t="shared" si="8"/>
        <v>2219</v>
      </c>
      <c r="P17" s="22">
        <f t="shared" si="8"/>
        <v>725</v>
      </c>
      <c r="Q17" s="22">
        <f t="shared" si="8"/>
        <v>952</v>
      </c>
      <c r="R17" s="22">
        <f t="shared" si="8"/>
        <v>938</v>
      </c>
      <c r="S17" s="22">
        <f t="shared" si="8"/>
        <v>1755</v>
      </c>
      <c r="T17" s="22">
        <f t="shared" si="8"/>
        <v>6561</v>
      </c>
      <c r="U17" s="22">
        <f t="shared" si="8"/>
        <v>3273</v>
      </c>
      <c r="V17" s="22">
        <f t="shared" si="8"/>
        <v>10248</v>
      </c>
      <c r="W17" s="22">
        <f t="shared" si="8"/>
        <v>6180</v>
      </c>
      <c r="AG17" s="23">
        <f>SUM(AG2:AG16)</f>
        <v>134506166.69803485</v>
      </c>
      <c r="AH17" s="23"/>
      <c r="AI17" s="23">
        <f>SUM(AI2:AI16)</f>
        <v>8151888.8907899903</v>
      </c>
    </row>
    <row r="18" spans="1:35" x14ac:dyDescent="0.2">
      <c r="AF18" s="15"/>
    </row>
  </sheetData>
  <sortState ref="A2:AI18">
    <sortCondition descending="1" ref="AE2:AE1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customHeight="1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/>
    <col min="9" max="9" width="12" style="4" bestFit="1" customWidth="1"/>
    <col min="10" max="10" width="18.7109375" style="4" bestFit="1" customWidth="1"/>
    <col min="11" max="11" width="20.7109375" style="4" bestFit="1" customWidth="1"/>
    <col min="12" max="12" width="20.140625" style="4" bestFit="1" customWidth="1"/>
    <col min="13" max="13" width="18.140625" style="4" bestFit="1" customWidth="1"/>
    <col min="14" max="14" width="20" style="4" bestFit="1" customWidth="1"/>
    <col min="15" max="15" width="19.28515625" style="4" bestFit="1" customWidth="1"/>
    <col min="16" max="16384" width="12.42578125" style="4"/>
  </cols>
  <sheetData>
    <row r="1" spans="1:15" s="1" customFormat="1" ht="12" customHeigh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ht="12" customHeight="1" x14ac:dyDescent="0.2">
      <c r="A2" s="4" t="s">
        <v>3</v>
      </c>
      <c r="B2" s="5">
        <v>6329756916.7149839</v>
      </c>
      <c r="C2" s="8">
        <v>6739946285.3767128</v>
      </c>
      <c r="D2" s="8">
        <v>2178822654.2244196</v>
      </c>
      <c r="E2" s="5">
        <v>7532410.730890831</v>
      </c>
      <c r="F2" s="5">
        <v>107569.54271461234</v>
      </c>
      <c r="G2" s="8">
        <v>8482635.9338795952</v>
      </c>
      <c r="I2" s="4">
        <v>3680000</v>
      </c>
      <c r="J2" s="27">
        <f>SUM(B5:B23)/$I$2</f>
        <v>1311.3696884095227</v>
      </c>
      <c r="K2" s="27"/>
      <c r="L2" s="27">
        <f>SUM(D3:D5)/$I$2</f>
        <v>116.91361377697086</v>
      </c>
      <c r="M2" s="27">
        <f>SUM(E5:E23)/$I$2</f>
        <v>4.3502536109058569</v>
      </c>
      <c r="N2" s="27"/>
      <c r="O2" s="27">
        <f>SUM(G3:G5)/$I$2</f>
        <v>0.94492295185351838</v>
      </c>
    </row>
    <row r="3" spans="1:15" ht="12" customHeight="1" x14ac:dyDescent="0.2">
      <c r="A3" s="4" t="s">
        <v>4</v>
      </c>
      <c r="B3" s="5">
        <v>11649361660.230392</v>
      </c>
      <c r="C3" s="8">
        <v>3511374700.5218296</v>
      </c>
      <c r="D3" s="10">
        <v>310505530.0900349</v>
      </c>
      <c r="E3" s="5">
        <v>7930186.4565852368</v>
      </c>
      <c r="F3" s="5">
        <v>2851446.9393057567</v>
      </c>
      <c r="G3" s="10">
        <v>1208866.3398571257</v>
      </c>
    </row>
    <row r="4" spans="1:15" ht="12" customHeight="1" x14ac:dyDescent="0.2">
      <c r="A4" s="4" t="s">
        <v>5</v>
      </c>
      <c r="B4" s="5">
        <v>5857442921.3753557</v>
      </c>
      <c r="C4" s="8"/>
      <c r="D4" s="10">
        <v>91571945.869662717</v>
      </c>
      <c r="E4" s="5">
        <v>3987395.6942970594</v>
      </c>
      <c r="G4" s="10">
        <v>1314124.270750145</v>
      </c>
    </row>
    <row r="5" spans="1:15" ht="12" customHeight="1" x14ac:dyDescent="0.2">
      <c r="A5" s="4" t="s">
        <v>6</v>
      </c>
      <c r="B5" s="11">
        <v>3400570512.7503853</v>
      </c>
      <c r="C5" s="8"/>
      <c r="D5" s="10">
        <v>28164622.739555184</v>
      </c>
      <c r="E5" s="11">
        <v>10638004.735037031</v>
      </c>
      <c r="G5" s="10">
        <v>954325.8522136769</v>
      </c>
    </row>
    <row r="6" spans="1:15" ht="12" customHeight="1" x14ac:dyDescent="0.2">
      <c r="A6" s="4" t="s">
        <v>7</v>
      </c>
      <c r="B6" s="11">
        <v>931768206.63173199</v>
      </c>
      <c r="D6" s="8"/>
      <c r="E6" s="11">
        <v>2914850.4808060471</v>
      </c>
      <c r="G6" s="8"/>
    </row>
    <row r="7" spans="1:15" ht="12" customHeight="1" x14ac:dyDescent="0.2">
      <c r="A7" s="4" t="s">
        <v>8</v>
      </c>
      <c r="B7" s="11">
        <v>323619665.45963746</v>
      </c>
      <c r="D7" s="8"/>
      <c r="E7" s="11">
        <v>1012379.3994573839</v>
      </c>
      <c r="G7" s="8"/>
    </row>
    <row r="8" spans="1:15" ht="12" customHeight="1" x14ac:dyDescent="0.2">
      <c r="A8" s="4" t="s">
        <v>9</v>
      </c>
      <c r="B8" s="11">
        <v>120283560.69971228</v>
      </c>
      <c r="E8" s="11">
        <v>983248.34425494203</v>
      </c>
      <c r="G8" s="8"/>
    </row>
    <row r="9" spans="1:15" ht="12" customHeight="1" x14ac:dyDescent="0.2">
      <c r="A9" s="4" t="s">
        <v>10</v>
      </c>
      <c r="B9" s="11">
        <v>34348368.322594054</v>
      </c>
      <c r="E9" s="11">
        <v>280777.98898357927</v>
      </c>
    </row>
    <row r="10" spans="1:15" ht="12" customHeight="1" x14ac:dyDescent="0.2">
      <c r="A10" s="4" t="s">
        <v>11</v>
      </c>
      <c r="B10" s="11">
        <v>7625069.7414915375</v>
      </c>
      <c r="E10" s="11">
        <v>62330.522596243252</v>
      </c>
    </row>
    <row r="11" spans="1:15" ht="12" customHeight="1" x14ac:dyDescent="0.2">
      <c r="A11" s="4" t="s">
        <v>12</v>
      </c>
      <c r="B11" s="11">
        <v>7625069.7414915375</v>
      </c>
      <c r="E11" s="11">
        <v>117341.81699832621</v>
      </c>
    </row>
    <row r="12" spans="1:15" ht="12" customHeight="1" x14ac:dyDescent="0.2">
      <c r="A12" s="4" t="s">
        <v>13</v>
      </c>
      <c r="B12" s="11"/>
      <c r="E12" s="11"/>
    </row>
    <row r="13" spans="1:15" ht="12" customHeight="1" x14ac:dyDescent="0.2">
      <c r="A13" s="4" t="s">
        <v>14</v>
      </c>
      <c r="B13" s="11"/>
      <c r="E13" s="11"/>
    </row>
    <row r="14" spans="1:15" ht="12" customHeight="1" x14ac:dyDescent="0.2">
      <c r="A14" s="4" t="s">
        <v>15</v>
      </c>
      <c r="B14" s="11"/>
      <c r="E14" s="11"/>
    </row>
    <row r="15" spans="1:15" ht="12" customHeight="1" x14ac:dyDescent="0.2">
      <c r="A15" s="4" t="s">
        <v>16</v>
      </c>
      <c r="B15" s="11"/>
      <c r="E15" s="11"/>
    </row>
    <row r="16" spans="1:15" ht="12" customHeight="1" x14ac:dyDescent="0.2">
      <c r="A16" s="4" t="s">
        <v>17</v>
      </c>
      <c r="B16" s="11"/>
      <c r="E16" s="11"/>
    </row>
    <row r="17" spans="1:6" ht="12" customHeight="1" x14ac:dyDescent="0.2">
      <c r="A17" s="4" t="s">
        <v>18</v>
      </c>
      <c r="B17" s="11"/>
      <c r="E17" s="10"/>
      <c r="F17" s="4"/>
    </row>
    <row r="18" spans="1:6" ht="12" customHeight="1" x14ac:dyDescent="0.2">
      <c r="A18" s="4" t="s">
        <v>19</v>
      </c>
      <c r="B18" s="11"/>
      <c r="E18" s="10"/>
      <c r="F18" s="4"/>
    </row>
    <row r="19" spans="1:6" ht="12" customHeight="1" x14ac:dyDescent="0.2">
      <c r="A19" s="4" t="s">
        <v>20</v>
      </c>
      <c r="B19" s="11"/>
      <c r="E19" s="10"/>
      <c r="F19" s="4"/>
    </row>
    <row r="20" spans="1:6" ht="12" customHeight="1" x14ac:dyDescent="0.2">
      <c r="A20" s="4" t="s">
        <v>21</v>
      </c>
      <c r="B20" s="11"/>
      <c r="E20" s="10"/>
      <c r="F20" s="4"/>
    </row>
    <row r="21" spans="1:6" ht="12" customHeight="1" x14ac:dyDescent="0.2">
      <c r="A21" s="4" t="s">
        <v>22</v>
      </c>
      <c r="B21" s="11"/>
      <c r="E21" s="10"/>
      <c r="F21" s="4"/>
    </row>
    <row r="22" spans="1:6" ht="12" customHeight="1" x14ac:dyDescent="0.2">
      <c r="A22" s="4" t="s">
        <v>23</v>
      </c>
      <c r="B22" s="11"/>
      <c r="E22" s="10"/>
      <c r="F22" s="4"/>
    </row>
    <row r="23" spans="1:6" ht="12" customHeight="1" x14ac:dyDescent="0.2">
      <c r="A23" s="4" t="s">
        <v>24</v>
      </c>
      <c r="B23" s="11"/>
      <c r="E23" s="10"/>
      <c r="F23" s="4"/>
    </row>
    <row r="24" spans="1:6" ht="12" customHeight="1" x14ac:dyDescent="0.2">
      <c r="A24" s="4" t="s">
        <v>25</v>
      </c>
      <c r="E24" s="8"/>
      <c r="F24" s="4"/>
    </row>
    <row r="25" spans="1:6" ht="12" customHeight="1" x14ac:dyDescent="0.2">
      <c r="A25" s="4" t="s">
        <v>26</v>
      </c>
      <c r="E25" s="8"/>
      <c r="F25" s="4"/>
    </row>
    <row r="26" spans="1:6" ht="12" customHeight="1" x14ac:dyDescent="0.2">
      <c r="A26" s="4" t="s">
        <v>27</v>
      </c>
      <c r="E26" s="8"/>
      <c r="F26" s="4"/>
    </row>
    <row r="27" spans="1:6" ht="12" customHeight="1" x14ac:dyDescent="0.2">
      <c r="A27" s="4" t="s">
        <v>28</v>
      </c>
      <c r="E27" s="8"/>
      <c r="F27" s="4"/>
    </row>
    <row r="28" spans="1:6" ht="12" customHeight="1" x14ac:dyDescent="0.2">
      <c r="A28" s="4" t="s">
        <v>29</v>
      </c>
      <c r="E28" s="8"/>
      <c r="F28" s="4"/>
    </row>
    <row r="29" spans="1:6" ht="12" customHeight="1" x14ac:dyDescent="0.2">
      <c r="A29" s="4" t="s">
        <v>30</v>
      </c>
      <c r="E29" s="8"/>
      <c r="F29" s="4"/>
    </row>
    <row r="30" spans="1:6" ht="12" customHeight="1" x14ac:dyDescent="0.2">
      <c r="A30" s="4" t="s">
        <v>31</v>
      </c>
      <c r="E30" s="8"/>
      <c r="F30" s="4"/>
    </row>
    <row r="31" spans="1:6" ht="12" customHeight="1" x14ac:dyDescent="0.2">
      <c r="A31" s="4" t="s">
        <v>32</v>
      </c>
      <c r="E31" s="8"/>
      <c r="F31" s="4"/>
    </row>
    <row r="32" spans="1:6" ht="12" customHeight="1" x14ac:dyDescent="0.2">
      <c r="A32" s="4" t="s">
        <v>33</v>
      </c>
      <c r="E32" s="8"/>
      <c r="F32" s="4"/>
    </row>
    <row r="33" spans="1:7" s="1" customFormat="1" ht="12" customHeigh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</row>
    <row r="35" spans="1:7" ht="12" customHeight="1" x14ac:dyDescent="0.2">
      <c r="F35" s="2" t="s">
        <v>44</v>
      </c>
      <c r="G35" s="9">
        <f>E33+F33+G33</f>
        <v>50377895.048627585</v>
      </c>
    </row>
    <row r="38" spans="1:7" ht="12" customHeight="1" x14ac:dyDescent="0.2">
      <c r="A38" s="4" t="s">
        <v>69</v>
      </c>
      <c r="B38" s="11" t="s">
        <v>46</v>
      </c>
      <c r="C38" s="12"/>
    </row>
    <row r="41" spans="1:7" ht="12" customHeight="1" x14ac:dyDescent="0.2">
      <c r="D41" s="8"/>
    </row>
    <row r="42" spans="1:7" ht="12" customHeight="1" x14ac:dyDescent="0.2">
      <c r="B42" s="2"/>
      <c r="C42" s="1"/>
      <c r="D42" s="9"/>
    </row>
    <row r="44" spans="1:7" ht="12" customHeight="1" x14ac:dyDescent="0.2">
      <c r="D44" s="8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customHeight="1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/>
    <col min="9" max="9" width="12" style="4" bestFit="1" customWidth="1"/>
    <col min="10" max="10" width="18.7109375" style="4" bestFit="1" customWidth="1"/>
    <col min="11" max="11" width="20.7109375" style="4" bestFit="1" customWidth="1"/>
    <col min="12" max="12" width="20.140625" style="4" bestFit="1" customWidth="1"/>
    <col min="13" max="13" width="18.140625" style="4" bestFit="1" customWidth="1"/>
    <col min="14" max="14" width="20" style="4" bestFit="1" customWidth="1"/>
    <col min="15" max="15" width="19.28515625" style="4" bestFit="1" customWidth="1"/>
    <col min="16" max="16384" width="12.42578125" style="4"/>
  </cols>
  <sheetData>
    <row r="1" spans="1:15" s="1" customFormat="1" ht="12" customHeigh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ht="12" customHeight="1" x14ac:dyDescent="0.2">
      <c r="A2" s="4" t="s">
        <v>3</v>
      </c>
      <c r="B2" s="5">
        <v>6329756916.7149839</v>
      </c>
      <c r="C2" s="10">
        <v>6739946285.3767128</v>
      </c>
      <c r="D2" s="8">
        <v>2178822654.2244196</v>
      </c>
      <c r="E2" s="5">
        <v>7532410.730890831</v>
      </c>
      <c r="F2" s="11">
        <v>107569.54271461234</v>
      </c>
      <c r="G2" s="8">
        <v>8482635.9338795952</v>
      </c>
      <c r="I2" s="4">
        <v>3680000</v>
      </c>
      <c r="J2" s="27">
        <f>SUM(B5:B23)/$I$2</f>
        <v>1311.3696884095227</v>
      </c>
      <c r="K2" s="27">
        <f>SUM(C2:C10)/$I$2</f>
        <v>2785.6850505159082</v>
      </c>
      <c r="L2" s="27">
        <f>SUM(D3:D5)/$I$2</f>
        <v>116.91361377697086</v>
      </c>
      <c r="M2" s="27">
        <f>SUM(E5:E23)/$I$2</f>
        <v>4.3502536109058569</v>
      </c>
      <c r="N2" s="27">
        <f>SUM(F2:F10)/$I$2</f>
        <v>0.80408056576640474</v>
      </c>
      <c r="O2" s="27">
        <f>SUM(G3:G5)/$I$2</f>
        <v>0.94492295185351838</v>
      </c>
    </row>
    <row r="3" spans="1:15" ht="12" customHeight="1" x14ac:dyDescent="0.2">
      <c r="A3" s="4" t="s">
        <v>4</v>
      </c>
      <c r="B3" s="5">
        <v>11649361660.230392</v>
      </c>
      <c r="C3" s="10">
        <v>3511374700.5218296</v>
      </c>
      <c r="D3" s="10">
        <v>310505530.0900349</v>
      </c>
      <c r="E3" s="5">
        <v>7930186.4565852368</v>
      </c>
      <c r="F3" s="11">
        <v>2851446.9393057567</v>
      </c>
      <c r="G3" s="10">
        <v>1208866.3398571257</v>
      </c>
    </row>
    <row r="4" spans="1:15" ht="12" customHeight="1" x14ac:dyDescent="0.2">
      <c r="A4" s="4" t="s">
        <v>5</v>
      </c>
      <c r="B4" s="5">
        <v>5857442921.3753557</v>
      </c>
      <c r="C4" s="10"/>
      <c r="D4" s="10">
        <v>91571945.869662717</v>
      </c>
      <c r="E4" s="5">
        <v>3987395.6942970594</v>
      </c>
      <c r="F4" s="11"/>
      <c r="G4" s="10">
        <v>1314124.270750145</v>
      </c>
    </row>
    <row r="5" spans="1:15" ht="12" customHeight="1" x14ac:dyDescent="0.2">
      <c r="A5" s="4" t="s">
        <v>6</v>
      </c>
      <c r="B5" s="11">
        <v>3400570512.7503853</v>
      </c>
      <c r="C5" s="10"/>
      <c r="D5" s="10">
        <v>28164622.739555184</v>
      </c>
      <c r="E5" s="11">
        <v>10638004.735037031</v>
      </c>
      <c r="F5" s="11"/>
      <c r="G5" s="10">
        <v>954325.8522136769</v>
      </c>
    </row>
    <row r="6" spans="1:15" ht="12" customHeight="1" x14ac:dyDescent="0.2">
      <c r="A6" s="4" t="s">
        <v>7</v>
      </c>
      <c r="B6" s="11">
        <v>931768206.63173199</v>
      </c>
      <c r="C6" s="12"/>
      <c r="D6" s="8"/>
      <c r="E6" s="11">
        <v>2914850.4808060471</v>
      </c>
      <c r="F6" s="11"/>
      <c r="G6" s="8"/>
    </row>
    <row r="7" spans="1:15" ht="12" customHeight="1" x14ac:dyDescent="0.2">
      <c r="A7" s="4" t="s">
        <v>8</v>
      </c>
      <c r="B7" s="11">
        <v>323619665.45963746</v>
      </c>
      <c r="C7" s="12"/>
      <c r="D7" s="8"/>
      <c r="E7" s="11">
        <v>1012379.3994573839</v>
      </c>
      <c r="F7" s="11"/>
      <c r="G7" s="8"/>
    </row>
    <row r="8" spans="1:15" ht="12" customHeight="1" x14ac:dyDescent="0.2">
      <c r="A8" s="4" t="s">
        <v>9</v>
      </c>
      <c r="B8" s="11">
        <v>120283560.69971228</v>
      </c>
      <c r="C8" s="12"/>
      <c r="E8" s="11">
        <v>983248.34425494203</v>
      </c>
      <c r="F8" s="11"/>
      <c r="G8" s="8"/>
    </row>
    <row r="9" spans="1:15" ht="12" customHeight="1" x14ac:dyDescent="0.2">
      <c r="A9" s="4" t="s">
        <v>10</v>
      </c>
      <c r="B9" s="11">
        <v>34348368.322594054</v>
      </c>
      <c r="C9" s="12"/>
      <c r="E9" s="11">
        <v>280777.98898357927</v>
      </c>
      <c r="F9" s="11"/>
    </row>
    <row r="10" spans="1:15" ht="12" customHeight="1" x14ac:dyDescent="0.2">
      <c r="A10" s="4" t="s">
        <v>11</v>
      </c>
      <c r="B10" s="11">
        <v>7625069.7414915375</v>
      </c>
      <c r="C10" s="12"/>
      <c r="E10" s="11">
        <v>62330.522596243252</v>
      </c>
      <c r="F10" s="11"/>
    </row>
    <row r="11" spans="1:15" ht="12" customHeight="1" x14ac:dyDescent="0.2">
      <c r="A11" s="4" t="s">
        <v>12</v>
      </c>
      <c r="B11" s="11">
        <v>7625069.7414915375</v>
      </c>
      <c r="E11" s="11">
        <v>117341.81699832621</v>
      </c>
    </row>
    <row r="12" spans="1:15" ht="12" customHeight="1" x14ac:dyDescent="0.2">
      <c r="A12" s="4" t="s">
        <v>13</v>
      </c>
      <c r="B12" s="11"/>
      <c r="E12" s="11"/>
    </row>
    <row r="13" spans="1:15" ht="12" customHeight="1" x14ac:dyDescent="0.2">
      <c r="A13" s="4" t="s">
        <v>14</v>
      </c>
      <c r="B13" s="11"/>
      <c r="E13" s="11"/>
    </row>
    <row r="14" spans="1:15" ht="12" customHeight="1" x14ac:dyDescent="0.2">
      <c r="A14" s="4" t="s">
        <v>15</v>
      </c>
      <c r="B14" s="11"/>
      <c r="E14" s="11"/>
    </row>
    <row r="15" spans="1:15" ht="12" customHeight="1" x14ac:dyDescent="0.2">
      <c r="A15" s="4" t="s">
        <v>16</v>
      </c>
      <c r="B15" s="11"/>
      <c r="E15" s="11"/>
    </row>
    <row r="16" spans="1:15" ht="12" customHeight="1" x14ac:dyDescent="0.2">
      <c r="A16" s="4" t="s">
        <v>17</v>
      </c>
      <c r="B16" s="11"/>
      <c r="E16" s="11"/>
    </row>
    <row r="17" spans="1:6" ht="12" customHeight="1" x14ac:dyDescent="0.2">
      <c r="A17" s="4" t="s">
        <v>18</v>
      </c>
      <c r="B17" s="11"/>
      <c r="E17" s="10"/>
      <c r="F17" s="4"/>
    </row>
    <row r="18" spans="1:6" ht="12" customHeight="1" x14ac:dyDescent="0.2">
      <c r="A18" s="4" t="s">
        <v>19</v>
      </c>
      <c r="B18" s="11"/>
      <c r="E18" s="10"/>
      <c r="F18" s="4"/>
    </row>
    <row r="19" spans="1:6" ht="12" customHeight="1" x14ac:dyDescent="0.2">
      <c r="A19" s="4" t="s">
        <v>20</v>
      </c>
      <c r="B19" s="11"/>
      <c r="E19" s="10"/>
      <c r="F19" s="4"/>
    </row>
    <row r="20" spans="1:6" ht="12" customHeight="1" x14ac:dyDescent="0.2">
      <c r="A20" s="4" t="s">
        <v>21</v>
      </c>
      <c r="B20" s="11"/>
      <c r="E20" s="10"/>
      <c r="F20" s="4"/>
    </row>
    <row r="21" spans="1:6" ht="12" customHeight="1" x14ac:dyDescent="0.2">
      <c r="A21" s="4" t="s">
        <v>22</v>
      </c>
      <c r="B21" s="11"/>
      <c r="E21" s="10"/>
      <c r="F21" s="4"/>
    </row>
    <row r="22" spans="1:6" ht="12" customHeight="1" x14ac:dyDescent="0.2">
      <c r="A22" s="4" t="s">
        <v>23</v>
      </c>
      <c r="B22" s="11"/>
      <c r="E22" s="10"/>
      <c r="F22" s="4"/>
    </row>
    <row r="23" spans="1:6" ht="12" customHeight="1" x14ac:dyDescent="0.2">
      <c r="A23" s="4" t="s">
        <v>24</v>
      </c>
      <c r="B23" s="11"/>
      <c r="E23" s="10"/>
      <c r="F23" s="4"/>
    </row>
    <row r="24" spans="1:6" ht="12" customHeight="1" x14ac:dyDescent="0.2">
      <c r="A24" s="4" t="s">
        <v>25</v>
      </c>
      <c r="E24" s="8"/>
      <c r="F24" s="4"/>
    </row>
    <row r="25" spans="1:6" ht="12" customHeight="1" x14ac:dyDescent="0.2">
      <c r="A25" s="4" t="s">
        <v>26</v>
      </c>
      <c r="E25" s="8"/>
      <c r="F25" s="4"/>
    </row>
    <row r="26" spans="1:6" ht="12" customHeight="1" x14ac:dyDescent="0.2">
      <c r="A26" s="4" t="s">
        <v>27</v>
      </c>
      <c r="E26" s="8"/>
      <c r="F26" s="4"/>
    </row>
    <row r="27" spans="1:6" ht="12" customHeight="1" x14ac:dyDescent="0.2">
      <c r="A27" s="4" t="s">
        <v>28</v>
      </c>
      <c r="E27" s="8"/>
      <c r="F27" s="4"/>
    </row>
    <row r="28" spans="1:6" ht="12" customHeight="1" x14ac:dyDescent="0.2">
      <c r="A28" s="4" t="s">
        <v>29</v>
      </c>
      <c r="E28" s="8"/>
      <c r="F28" s="4"/>
    </row>
    <row r="29" spans="1:6" ht="12" customHeight="1" x14ac:dyDescent="0.2">
      <c r="A29" s="4" t="s">
        <v>30</v>
      </c>
      <c r="E29" s="8"/>
      <c r="F29" s="4"/>
    </row>
    <row r="30" spans="1:6" ht="12" customHeight="1" x14ac:dyDescent="0.2">
      <c r="A30" s="4" t="s">
        <v>31</v>
      </c>
      <c r="E30" s="8"/>
      <c r="F30" s="4"/>
    </row>
    <row r="31" spans="1:6" ht="12" customHeight="1" x14ac:dyDescent="0.2">
      <c r="A31" s="4" t="s">
        <v>32</v>
      </c>
      <c r="E31" s="8"/>
      <c r="F31" s="4"/>
    </row>
    <row r="32" spans="1:6" ht="12" customHeight="1" x14ac:dyDescent="0.2">
      <c r="A32" s="4" t="s">
        <v>33</v>
      </c>
      <c r="E32" s="8"/>
      <c r="F32" s="4"/>
    </row>
    <row r="33" spans="1:7" s="1" customFormat="1" ht="12" customHeigh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</row>
    <row r="35" spans="1:7" ht="12" customHeight="1" x14ac:dyDescent="0.2">
      <c r="F35" s="2" t="s">
        <v>44</v>
      </c>
      <c r="G35" s="9">
        <f>E33+F33+G33</f>
        <v>50377895.048627585</v>
      </c>
    </row>
    <row r="38" spans="1:7" ht="12" customHeight="1" x14ac:dyDescent="0.2">
      <c r="A38" s="4" t="s">
        <v>63</v>
      </c>
      <c r="B38" s="11" t="s">
        <v>46</v>
      </c>
      <c r="C38" s="12"/>
    </row>
    <row r="41" spans="1:7" ht="12" customHeight="1" x14ac:dyDescent="0.2">
      <c r="D41" s="8"/>
    </row>
    <row r="42" spans="1:7" ht="12" customHeight="1" x14ac:dyDescent="0.2">
      <c r="B42" s="2"/>
      <c r="C42" s="1"/>
      <c r="D42" s="9"/>
    </row>
    <row r="44" spans="1:7" ht="12" customHeight="1" x14ac:dyDescent="0.2">
      <c r="D44" s="8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customHeight="1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/>
    <col min="9" max="9" width="12" style="4" bestFit="1" customWidth="1"/>
    <col min="10" max="10" width="18.7109375" style="4" bestFit="1" customWidth="1"/>
    <col min="11" max="11" width="20.7109375" style="4" bestFit="1" customWidth="1"/>
    <col min="12" max="12" width="20.140625" style="4" bestFit="1" customWidth="1"/>
    <col min="13" max="13" width="18.140625" style="4" bestFit="1" customWidth="1"/>
    <col min="14" max="14" width="20" style="4" bestFit="1" customWidth="1"/>
    <col min="15" max="15" width="19.28515625" style="4" bestFit="1" customWidth="1"/>
    <col min="16" max="16384" width="12.42578125" style="4"/>
  </cols>
  <sheetData>
    <row r="1" spans="1:15" s="1" customFormat="1" ht="12" customHeigh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ht="12" customHeight="1" x14ac:dyDescent="0.2">
      <c r="A2" s="4" t="s">
        <v>3</v>
      </c>
      <c r="B2" s="11">
        <v>6329756916.7149839</v>
      </c>
      <c r="C2" s="10">
        <v>6739946285.3767128</v>
      </c>
      <c r="D2" s="10">
        <v>2178822654.2244196</v>
      </c>
      <c r="E2" s="11">
        <v>7532410.730890831</v>
      </c>
      <c r="F2" s="11">
        <v>107569.54271461234</v>
      </c>
      <c r="G2" s="10">
        <v>8482635.9338795952</v>
      </c>
      <c r="I2" s="4">
        <v>3680000</v>
      </c>
      <c r="J2" s="27">
        <f>SUM(B2:B23)/$I$2</f>
        <v>7788.696182518418</v>
      </c>
      <c r="K2" s="27">
        <f>SUM(C2:C3)/$I$2</f>
        <v>2785.6850505159082</v>
      </c>
      <c r="L2" s="27">
        <f>SUM(D2:D3)/$I$2</f>
        <v>676.44787617240615</v>
      </c>
      <c r="M2" s="27">
        <f>SUM(E2:E23)/$I$2</f>
        <v>9.6355777635615976</v>
      </c>
      <c r="N2" s="27">
        <f>SUM(F2:F3)/$I$2</f>
        <v>0.80408056576640474</v>
      </c>
      <c r="O2" s="27">
        <f>SUM(G2:G3)/$I$2</f>
        <v>2.6335604004719348</v>
      </c>
    </row>
    <row r="3" spans="1:15" ht="12" customHeight="1" x14ac:dyDescent="0.2">
      <c r="A3" s="4" t="s">
        <v>4</v>
      </c>
      <c r="B3" s="11">
        <v>11649361660.230392</v>
      </c>
      <c r="C3" s="10">
        <v>3511374700.5218296</v>
      </c>
      <c r="D3" s="10">
        <v>310505530.0900349</v>
      </c>
      <c r="E3" s="11">
        <v>7930186.4565852368</v>
      </c>
      <c r="F3" s="11">
        <v>2851446.9393057567</v>
      </c>
      <c r="G3" s="10">
        <v>1208866.3398571257</v>
      </c>
    </row>
    <row r="4" spans="1:15" ht="12" customHeight="1" x14ac:dyDescent="0.2">
      <c r="A4" s="4" t="s">
        <v>5</v>
      </c>
      <c r="B4" s="11">
        <v>5857442921.3753557</v>
      </c>
      <c r="C4" s="8"/>
      <c r="D4" s="8">
        <v>91571945.869662717</v>
      </c>
      <c r="E4" s="11">
        <v>3987395.6942970594</v>
      </c>
      <c r="G4" s="8">
        <v>1314124.270750145</v>
      </c>
    </row>
    <row r="5" spans="1:15" ht="12" customHeight="1" x14ac:dyDescent="0.2">
      <c r="A5" s="4" t="s">
        <v>6</v>
      </c>
      <c r="B5" s="11">
        <v>3400570512.7503853</v>
      </c>
      <c r="C5" s="8"/>
      <c r="D5" s="8">
        <v>28164622.739555184</v>
      </c>
      <c r="E5" s="11">
        <v>10638004.735037031</v>
      </c>
      <c r="G5" s="8">
        <v>954325.8522136769</v>
      </c>
    </row>
    <row r="6" spans="1:15" ht="12" customHeight="1" x14ac:dyDescent="0.2">
      <c r="A6" s="4" t="s">
        <v>7</v>
      </c>
      <c r="B6" s="11">
        <v>931768206.63173199</v>
      </c>
      <c r="D6" s="8"/>
      <c r="E6" s="11">
        <v>2914850.4808060471</v>
      </c>
      <c r="G6" s="8"/>
    </row>
    <row r="7" spans="1:15" ht="12" customHeight="1" x14ac:dyDescent="0.2">
      <c r="A7" s="4" t="s">
        <v>8</v>
      </c>
      <c r="B7" s="11">
        <v>323619665.45963746</v>
      </c>
      <c r="D7" s="8"/>
      <c r="E7" s="11">
        <v>1012379.3994573839</v>
      </c>
      <c r="G7" s="8"/>
    </row>
    <row r="8" spans="1:15" ht="12" customHeight="1" x14ac:dyDescent="0.2">
      <c r="A8" s="4" t="s">
        <v>9</v>
      </c>
      <c r="B8" s="11">
        <v>120283560.69971228</v>
      </c>
      <c r="E8" s="11">
        <v>983248.34425494203</v>
      </c>
      <c r="G8" s="8"/>
    </row>
    <row r="9" spans="1:15" ht="12" customHeight="1" x14ac:dyDescent="0.2">
      <c r="A9" s="4" t="s">
        <v>10</v>
      </c>
      <c r="B9" s="11">
        <v>34348368.322594054</v>
      </c>
      <c r="E9" s="11">
        <v>280777.98898357927</v>
      </c>
    </row>
    <row r="10" spans="1:15" ht="12" customHeight="1" x14ac:dyDescent="0.2">
      <c r="A10" s="4" t="s">
        <v>11</v>
      </c>
      <c r="B10" s="11">
        <v>7625069.7414915375</v>
      </c>
      <c r="E10" s="11">
        <v>62330.522596243252</v>
      </c>
    </row>
    <row r="11" spans="1:15" ht="12" customHeight="1" x14ac:dyDescent="0.2">
      <c r="A11" s="4" t="s">
        <v>12</v>
      </c>
      <c r="B11" s="11">
        <v>7625069.7414915375</v>
      </c>
      <c r="E11" s="11">
        <v>117341.81699832621</v>
      </c>
    </row>
    <row r="12" spans="1:15" ht="12" customHeight="1" x14ac:dyDescent="0.2">
      <c r="A12" s="4" t="s">
        <v>13</v>
      </c>
      <c r="B12" s="11"/>
      <c r="E12" s="11"/>
    </row>
    <row r="13" spans="1:15" ht="12" customHeight="1" x14ac:dyDescent="0.2">
      <c r="A13" s="4" t="s">
        <v>14</v>
      </c>
      <c r="B13" s="11"/>
      <c r="E13" s="11"/>
    </row>
    <row r="14" spans="1:15" ht="12" customHeight="1" x14ac:dyDescent="0.2">
      <c r="A14" s="4" t="s">
        <v>15</v>
      </c>
      <c r="B14" s="11"/>
      <c r="E14" s="11"/>
    </row>
    <row r="15" spans="1:15" ht="12" customHeight="1" x14ac:dyDescent="0.2">
      <c r="A15" s="4" t="s">
        <v>16</v>
      </c>
      <c r="B15" s="11"/>
      <c r="E15" s="11"/>
    </row>
    <row r="16" spans="1:15" ht="12" customHeight="1" x14ac:dyDescent="0.2">
      <c r="A16" s="4" t="s">
        <v>17</v>
      </c>
      <c r="B16" s="11"/>
      <c r="E16" s="11"/>
    </row>
    <row r="17" spans="1:6" ht="12" customHeight="1" x14ac:dyDescent="0.2">
      <c r="A17" s="4" t="s">
        <v>18</v>
      </c>
      <c r="B17" s="11"/>
      <c r="E17" s="10"/>
      <c r="F17" s="4"/>
    </row>
    <row r="18" spans="1:6" ht="12" customHeight="1" x14ac:dyDescent="0.2">
      <c r="A18" s="4" t="s">
        <v>19</v>
      </c>
      <c r="B18" s="11"/>
      <c r="E18" s="10"/>
      <c r="F18" s="4"/>
    </row>
    <row r="19" spans="1:6" ht="12" customHeight="1" x14ac:dyDescent="0.2">
      <c r="A19" s="4" t="s">
        <v>20</v>
      </c>
      <c r="B19" s="11"/>
      <c r="E19" s="10"/>
      <c r="F19" s="4"/>
    </row>
    <row r="20" spans="1:6" ht="12" customHeight="1" x14ac:dyDescent="0.2">
      <c r="A20" s="4" t="s">
        <v>21</v>
      </c>
      <c r="B20" s="11"/>
      <c r="E20" s="10"/>
      <c r="F20" s="4"/>
    </row>
    <row r="21" spans="1:6" ht="12" customHeight="1" x14ac:dyDescent="0.2">
      <c r="A21" s="4" t="s">
        <v>22</v>
      </c>
      <c r="B21" s="11"/>
      <c r="E21" s="10"/>
      <c r="F21" s="4"/>
    </row>
    <row r="22" spans="1:6" ht="12" customHeight="1" x14ac:dyDescent="0.2">
      <c r="A22" s="4" t="s">
        <v>23</v>
      </c>
      <c r="B22" s="11"/>
      <c r="E22" s="10"/>
      <c r="F22" s="4"/>
    </row>
    <row r="23" spans="1:6" ht="12" customHeight="1" x14ac:dyDescent="0.2">
      <c r="A23" s="4" t="s">
        <v>24</v>
      </c>
      <c r="B23" s="11"/>
      <c r="E23" s="10"/>
      <c r="F23" s="4"/>
    </row>
    <row r="24" spans="1:6" ht="12" customHeight="1" x14ac:dyDescent="0.2">
      <c r="A24" s="4" t="s">
        <v>25</v>
      </c>
      <c r="E24" s="8"/>
      <c r="F24" s="4"/>
    </row>
    <row r="25" spans="1:6" ht="12" customHeight="1" x14ac:dyDescent="0.2">
      <c r="A25" s="4" t="s">
        <v>26</v>
      </c>
      <c r="E25" s="8"/>
      <c r="F25" s="4"/>
    </row>
    <row r="26" spans="1:6" ht="12" customHeight="1" x14ac:dyDescent="0.2">
      <c r="A26" s="4" t="s">
        <v>27</v>
      </c>
      <c r="E26" s="8"/>
      <c r="F26" s="4"/>
    </row>
    <row r="27" spans="1:6" ht="12" customHeight="1" x14ac:dyDescent="0.2">
      <c r="A27" s="4" t="s">
        <v>28</v>
      </c>
      <c r="E27" s="8"/>
      <c r="F27" s="4"/>
    </row>
    <row r="28" spans="1:6" ht="12" customHeight="1" x14ac:dyDescent="0.2">
      <c r="A28" s="4" t="s">
        <v>29</v>
      </c>
      <c r="E28" s="8"/>
      <c r="F28" s="4"/>
    </row>
    <row r="29" spans="1:6" ht="12" customHeight="1" x14ac:dyDescent="0.2">
      <c r="A29" s="4" t="s">
        <v>30</v>
      </c>
      <c r="E29" s="8"/>
      <c r="F29" s="4"/>
    </row>
    <row r="30" spans="1:6" ht="12" customHeight="1" x14ac:dyDescent="0.2">
      <c r="A30" s="4" t="s">
        <v>31</v>
      </c>
      <c r="E30" s="8"/>
      <c r="F30" s="4"/>
    </row>
    <row r="31" spans="1:6" ht="12" customHeight="1" x14ac:dyDescent="0.2">
      <c r="A31" s="4" t="s">
        <v>32</v>
      </c>
      <c r="E31" s="8"/>
      <c r="F31" s="4"/>
    </row>
    <row r="32" spans="1:6" ht="12" customHeight="1" x14ac:dyDescent="0.2">
      <c r="A32" s="4" t="s">
        <v>33</v>
      </c>
      <c r="E32" s="8"/>
      <c r="F32" s="4"/>
    </row>
    <row r="33" spans="1:7" s="1" customFormat="1" ht="12" customHeigh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</row>
    <row r="35" spans="1:7" ht="12" customHeight="1" x14ac:dyDescent="0.2">
      <c r="F35" s="2" t="s">
        <v>44</v>
      </c>
      <c r="G35" s="9">
        <f>E33+F33+G33</f>
        <v>50377895.048627585</v>
      </c>
    </row>
    <row r="38" spans="1:7" ht="12" customHeight="1" x14ac:dyDescent="0.2">
      <c r="A38" s="4" t="s">
        <v>61</v>
      </c>
      <c r="B38" s="11" t="s">
        <v>46</v>
      </c>
      <c r="C38" s="12"/>
    </row>
    <row r="41" spans="1:7" ht="12" customHeight="1" x14ac:dyDescent="0.2">
      <c r="D41" s="8"/>
    </row>
    <row r="42" spans="1:7" ht="12" customHeight="1" x14ac:dyDescent="0.2">
      <c r="B42" s="2"/>
      <c r="C42" s="1"/>
      <c r="D42" s="9"/>
    </row>
    <row r="44" spans="1:7" ht="12" customHeight="1" x14ac:dyDescent="0.2">
      <c r="D44" s="8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customHeight="1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/>
    <col min="9" max="9" width="12" style="4" bestFit="1" customWidth="1"/>
    <col min="10" max="10" width="18.7109375" style="4" bestFit="1" customWidth="1"/>
    <col min="11" max="11" width="20.7109375" style="4" bestFit="1" customWidth="1"/>
    <col min="12" max="12" width="20.140625" style="4" bestFit="1" customWidth="1"/>
    <col min="13" max="13" width="18.140625" style="4" bestFit="1" customWidth="1"/>
    <col min="14" max="14" width="20" style="4" bestFit="1" customWidth="1"/>
    <col min="15" max="15" width="19.28515625" style="4" bestFit="1" customWidth="1"/>
    <col min="16" max="16384" width="12.42578125" style="4"/>
  </cols>
  <sheetData>
    <row r="1" spans="1:15" s="1" customFormat="1" ht="12" customHeigh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ht="12" customHeight="1" x14ac:dyDescent="0.2">
      <c r="A2" s="4" t="s">
        <v>3</v>
      </c>
      <c r="B2" s="5">
        <v>6329756916.7149839</v>
      </c>
      <c r="C2" s="8">
        <v>6739946285.3767128</v>
      </c>
      <c r="D2" s="8">
        <v>2178822654.2244196</v>
      </c>
      <c r="E2" s="5">
        <v>7532410.730890831</v>
      </c>
      <c r="F2" s="5">
        <v>107569.54271461234</v>
      </c>
      <c r="G2" s="8">
        <v>8482635.9338795952</v>
      </c>
      <c r="I2" s="4">
        <v>3680000</v>
      </c>
      <c r="J2" s="27">
        <f>SUM(B5:B23)/$I$2</f>
        <v>1311.3696884095227</v>
      </c>
      <c r="K2" s="27"/>
      <c r="L2" s="27">
        <f>SUM(D3:D5)/$I$2</f>
        <v>116.91361377697086</v>
      </c>
      <c r="M2" s="27">
        <f>SUM(E5:E23)/$I$2</f>
        <v>4.3502536109058569</v>
      </c>
      <c r="N2" s="27"/>
      <c r="O2" s="27">
        <f>SUM(G3:G5)/$I$2</f>
        <v>0.94492295185351838</v>
      </c>
    </row>
    <row r="3" spans="1:15" ht="12" customHeight="1" x14ac:dyDescent="0.2">
      <c r="A3" s="4" t="s">
        <v>4</v>
      </c>
      <c r="B3" s="5">
        <v>11649361660.230392</v>
      </c>
      <c r="C3" s="8">
        <v>3511374700.5218296</v>
      </c>
      <c r="D3" s="10">
        <v>310505530.0900349</v>
      </c>
      <c r="E3" s="5">
        <v>7930186.4565852368</v>
      </c>
      <c r="F3" s="5">
        <v>2851446.9393057567</v>
      </c>
      <c r="G3" s="10">
        <v>1208866.3398571257</v>
      </c>
    </row>
    <row r="4" spans="1:15" ht="12" customHeight="1" x14ac:dyDescent="0.2">
      <c r="A4" s="4" t="s">
        <v>5</v>
      </c>
      <c r="B4" s="5">
        <v>5857442921.3753557</v>
      </c>
      <c r="C4" s="8"/>
      <c r="D4" s="10">
        <v>91571945.869662717</v>
      </c>
      <c r="E4" s="5">
        <v>3987395.6942970594</v>
      </c>
      <c r="G4" s="10">
        <v>1314124.270750145</v>
      </c>
    </row>
    <row r="5" spans="1:15" ht="12" customHeight="1" x14ac:dyDescent="0.2">
      <c r="A5" s="4" t="s">
        <v>6</v>
      </c>
      <c r="B5" s="11">
        <v>3400570512.7503853</v>
      </c>
      <c r="C5" s="8"/>
      <c r="D5" s="10">
        <v>28164622.739555184</v>
      </c>
      <c r="E5" s="11">
        <v>10638004.735037031</v>
      </c>
      <c r="G5" s="10">
        <v>954325.8522136769</v>
      </c>
    </row>
    <row r="6" spans="1:15" ht="12" customHeight="1" x14ac:dyDescent="0.2">
      <c r="A6" s="4" t="s">
        <v>7</v>
      </c>
      <c r="B6" s="11">
        <v>931768206.63173199</v>
      </c>
      <c r="D6" s="8"/>
      <c r="E6" s="11">
        <v>2914850.4808060471</v>
      </c>
      <c r="G6" s="8"/>
    </row>
    <row r="7" spans="1:15" ht="12" customHeight="1" x14ac:dyDescent="0.2">
      <c r="A7" s="4" t="s">
        <v>8</v>
      </c>
      <c r="B7" s="11">
        <v>323619665.45963746</v>
      </c>
      <c r="D7" s="8"/>
      <c r="E7" s="11">
        <v>1012379.3994573839</v>
      </c>
      <c r="G7" s="8"/>
    </row>
    <row r="8" spans="1:15" ht="12" customHeight="1" x14ac:dyDescent="0.2">
      <c r="A8" s="4" t="s">
        <v>9</v>
      </c>
      <c r="B8" s="11">
        <v>120283560.69971228</v>
      </c>
      <c r="E8" s="11">
        <v>983248.34425494203</v>
      </c>
      <c r="G8" s="8"/>
    </row>
    <row r="9" spans="1:15" ht="12" customHeight="1" x14ac:dyDescent="0.2">
      <c r="A9" s="4" t="s">
        <v>10</v>
      </c>
      <c r="B9" s="11">
        <v>34348368.322594054</v>
      </c>
      <c r="E9" s="11">
        <v>280777.98898357927</v>
      </c>
    </row>
    <row r="10" spans="1:15" ht="12" customHeight="1" x14ac:dyDescent="0.2">
      <c r="A10" s="4" t="s">
        <v>11</v>
      </c>
      <c r="B10" s="11">
        <v>7625069.7414915375</v>
      </c>
      <c r="E10" s="11">
        <v>62330.522596243252</v>
      </c>
    </row>
    <row r="11" spans="1:15" ht="12" customHeight="1" x14ac:dyDescent="0.2">
      <c r="A11" s="4" t="s">
        <v>12</v>
      </c>
      <c r="B11" s="11">
        <v>7625069.7414915375</v>
      </c>
      <c r="E11" s="11">
        <v>117341.81699832621</v>
      </c>
    </row>
    <row r="12" spans="1:15" ht="12" customHeight="1" x14ac:dyDescent="0.2">
      <c r="A12" s="4" t="s">
        <v>13</v>
      </c>
      <c r="B12" s="11"/>
      <c r="E12" s="11"/>
    </row>
    <row r="13" spans="1:15" ht="12" customHeight="1" x14ac:dyDescent="0.2">
      <c r="A13" s="4" t="s">
        <v>14</v>
      </c>
      <c r="B13" s="11"/>
      <c r="E13" s="11"/>
    </row>
    <row r="14" spans="1:15" ht="12" customHeight="1" x14ac:dyDescent="0.2">
      <c r="A14" s="4" t="s">
        <v>15</v>
      </c>
      <c r="B14" s="11"/>
      <c r="E14" s="11"/>
    </row>
    <row r="15" spans="1:15" ht="12" customHeight="1" x14ac:dyDescent="0.2">
      <c r="A15" s="4" t="s">
        <v>16</v>
      </c>
      <c r="B15" s="11"/>
      <c r="E15" s="11"/>
    </row>
    <row r="16" spans="1:15" ht="12" customHeight="1" x14ac:dyDescent="0.2">
      <c r="A16" s="4" t="s">
        <v>17</v>
      </c>
      <c r="B16" s="11"/>
      <c r="E16" s="11"/>
    </row>
    <row r="17" spans="1:6" ht="12" customHeight="1" x14ac:dyDescent="0.2">
      <c r="A17" s="4" t="s">
        <v>18</v>
      </c>
      <c r="B17" s="11"/>
      <c r="E17" s="10"/>
      <c r="F17" s="4"/>
    </row>
    <row r="18" spans="1:6" ht="12" customHeight="1" x14ac:dyDescent="0.2">
      <c r="A18" s="4" t="s">
        <v>19</v>
      </c>
      <c r="B18" s="11"/>
      <c r="E18" s="10"/>
      <c r="F18" s="4"/>
    </row>
    <row r="19" spans="1:6" ht="12" customHeight="1" x14ac:dyDescent="0.2">
      <c r="A19" s="4" t="s">
        <v>20</v>
      </c>
      <c r="B19" s="11"/>
      <c r="E19" s="10"/>
      <c r="F19" s="4"/>
    </row>
    <row r="20" spans="1:6" ht="12" customHeight="1" x14ac:dyDescent="0.2">
      <c r="A20" s="4" t="s">
        <v>21</v>
      </c>
      <c r="B20" s="11"/>
      <c r="E20" s="10"/>
      <c r="F20" s="4"/>
    </row>
    <row r="21" spans="1:6" ht="12" customHeight="1" x14ac:dyDescent="0.2">
      <c r="A21" s="4" t="s">
        <v>22</v>
      </c>
      <c r="B21" s="11"/>
      <c r="E21" s="10"/>
      <c r="F21" s="4"/>
    </row>
    <row r="22" spans="1:6" ht="12" customHeight="1" x14ac:dyDescent="0.2">
      <c r="A22" s="4" t="s">
        <v>23</v>
      </c>
      <c r="B22" s="11"/>
      <c r="E22" s="10"/>
      <c r="F22" s="4"/>
    </row>
    <row r="23" spans="1:6" ht="12" customHeight="1" x14ac:dyDescent="0.2">
      <c r="A23" s="4" t="s">
        <v>24</v>
      </c>
      <c r="B23" s="11"/>
      <c r="E23" s="10"/>
      <c r="F23" s="4"/>
    </row>
    <row r="24" spans="1:6" ht="12" customHeight="1" x14ac:dyDescent="0.2">
      <c r="A24" s="4" t="s">
        <v>25</v>
      </c>
      <c r="E24" s="8"/>
      <c r="F24" s="4"/>
    </row>
    <row r="25" spans="1:6" ht="12" customHeight="1" x14ac:dyDescent="0.2">
      <c r="A25" s="4" t="s">
        <v>26</v>
      </c>
      <c r="E25" s="8"/>
      <c r="F25" s="4"/>
    </row>
    <row r="26" spans="1:6" ht="12" customHeight="1" x14ac:dyDescent="0.2">
      <c r="A26" s="4" t="s">
        <v>27</v>
      </c>
      <c r="E26" s="8"/>
      <c r="F26" s="4"/>
    </row>
    <row r="27" spans="1:6" ht="12" customHeight="1" x14ac:dyDescent="0.2">
      <c r="A27" s="4" t="s">
        <v>28</v>
      </c>
      <c r="E27" s="8"/>
      <c r="F27" s="4"/>
    </row>
    <row r="28" spans="1:6" ht="12" customHeight="1" x14ac:dyDescent="0.2">
      <c r="A28" s="4" t="s">
        <v>29</v>
      </c>
      <c r="E28" s="8"/>
      <c r="F28" s="4"/>
    </row>
    <row r="29" spans="1:6" ht="12" customHeight="1" x14ac:dyDescent="0.2">
      <c r="A29" s="4" t="s">
        <v>30</v>
      </c>
      <c r="E29" s="8"/>
      <c r="F29" s="4"/>
    </row>
    <row r="30" spans="1:6" ht="12" customHeight="1" x14ac:dyDescent="0.2">
      <c r="A30" s="4" t="s">
        <v>31</v>
      </c>
      <c r="E30" s="8"/>
      <c r="F30" s="4"/>
    </row>
    <row r="31" spans="1:6" ht="12" customHeight="1" x14ac:dyDescent="0.2">
      <c r="A31" s="4" t="s">
        <v>32</v>
      </c>
      <c r="E31" s="8"/>
      <c r="F31" s="4"/>
    </row>
    <row r="32" spans="1:6" ht="12" customHeight="1" x14ac:dyDescent="0.2">
      <c r="A32" s="4" t="s">
        <v>33</v>
      </c>
      <c r="E32" s="8"/>
      <c r="F32" s="4"/>
    </row>
    <row r="33" spans="1:7" s="1" customFormat="1" ht="12" customHeigh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</row>
    <row r="35" spans="1:7" ht="12" customHeight="1" x14ac:dyDescent="0.2">
      <c r="F35" s="2" t="s">
        <v>44</v>
      </c>
      <c r="G35" s="9">
        <f>E33+F33+G33</f>
        <v>50377895.048627585</v>
      </c>
    </row>
    <row r="38" spans="1:7" ht="12" customHeight="1" x14ac:dyDescent="0.2">
      <c r="A38" s="4" t="s">
        <v>62</v>
      </c>
      <c r="B38" s="11" t="s">
        <v>46</v>
      </c>
      <c r="C38" s="12"/>
    </row>
    <row r="41" spans="1:7" ht="12" customHeight="1" x14ac:dyDescent="0.2">
      <c r="D41" s="8"/>
    </row>
    <row r="42" spans="1:7" ht="12" customHeight="1" x14ac:dyDescent="0.2">
      <c r="B42" s="2"/>
      <c r="C42" s="1"/>
      <c r="D42" s="9"/>
    </row>
    <row r="44" spans="1:7" ht="12" customHeight="1" x14ac:dyDescent="0.2">
      <c r="D44" s="8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customHeight="1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/>
    <col min="9" max="9" width="12" style="4" bestFit="1" customWidth="1"/>
    <col min="10" max="10" width="18.7109375" style="4" bestFit="1" customWidth="1"/>
    <col min="11" max="11" width="20.7109375" style="4" bestFit="1" customWidth="1"/>
    <col min="12" max="12" width="20.140625" style="4" bestFit="1" customWidth="1"/>
    <col min="13" max="13" width="18.140625" style="4" bestFit="1" customWidth="1"/>
    <col min="14" max="14" width="20" style="4" bestFit="1" customWidth="1"/>
    <col min="15" max="15" width="19.28515625" style="4" bestFit="1" customWidth="1"/>
    <col min="16" max="16384" width="12.42578125" style="4"/>
  </cols>
  <sheetData>
    <row r="1" spans="1:15" s="1" customFormat="1" ht="12" customHeigh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ht="12" customHeight="1" x14ac:dyDescent="0.2">
      <c r="A2" s="4" t="s">
        <v>3</v>
      </c>
      <c r="B2" s="5">
        <v>6329756916.7149839</v>
      </c>
      <c r="C2" s="8">
        <v>6739946285.3767128</v>
      </c>
      <c r="D2" s="8">
        <v>2178822654.2244196</v>
      </c>
      <c r="E2" s="5">
        <v>7532410.730890831</v>
      </c>
      <c r="F2" s="5">
        <v>107569.54271461234</v>
      </c>
      <c r="G2" s="8">
        <v>8482635.9338795952</v>
      </c>
      <c r="I2" s="4">
        <v>3680000</v>
      </c>
      <c r="J2" s="27">
        <f>SUM(B6:B23)/$I$2</f>
        <v>387.30161429257038</v>
      </c>
      <c r="K2" s="27"/>
      <c r="L2" s="27">
        <f>SUM(D3:D5)/$I$2</f>
        <v>116.91361377697086</v>
      </c>
      <c r="M2" s="27">
        <f>SUM(E6:E23)/$I$2</f>
        <v>1.4594914546457938</v>
      </c>
      <c r="N2" s="27"/>
      <c r="O2" s="27">
        <f>SUM(G3:G5)/$I$2</f>
        <v>0.94492295185351838</v>
      </c>
    </row>
    <row r="3" spans="1:15" ht="12" customHeight="1" x14ac:dyDescent="0.2">
      <c r="A3" s="4" t="s">
        <v>4</v>
      </c>
      <c r="B3" s="5">
        <v>11649361660.230392</v>
      </c>
      <c r="C3" s="8">
        <v>3511374700.5218296</v>
      </c>
      <c r="D3" s="10">
        <v>310505530.0900349</v>
      </c>
      <c r="E3" s="5">
        <v>7930186.4565852368</v>
      </c>
      <c r="F3" s="5">
        <v>2851446.9393057567</v>
      </c>
      <c r="G3" s="10">
        <v>1208866.3398571257</v>
      </c>
    </row>
    <row r="4" spans="1:15" ht="12" customHeight="1" x14ac:dyDescent="0.2">
      <c r="A4" s="4" t="s">
        <v>5</v>
      </c>
      <c r="B4" s="5">
        <v>5857442921.3753557</v>
      </c>
      <c r="C4" s="8"/>
      <c r="D4" s="10">
        <v>91571945.869662717</v>
      </c>
      <c r="E4" s="5">
        <v>3987395.6942970594</v>
      </c>
      <c r="G4" s="10">
        <v>1314124.270750145</v>
      </c>
    </row>
    <row r="5" spans="1:15" ht="12" customHeight="1" x14ac:dyDescent="0.2">
      <c r="A5" s="4" t="s">
        <v>6</v>
      </c>
      <c r="B5" s="5">
        <v>3400570512.7503853</v>
      </c>
      <c r="C5" s="8"/>
      <c r="D5" s="10">
        <v>28164622.739555184</v>
      </c>
      <c r="E5" s="5">
        <v>10638004.735037031</v>
      </c>
      <c r="G5" s="10">
        <v>954325.8522136769</v>
      </c>
    </row>
    <row r="6" spans="1:15" ht="12" customHeight="1" x14ac:dyDescent="0.2">
      <c r="A6" s="4" t="s">
        <v>7</v>
      </c>
      <c r="B6" s="11">
        <v>931768206.63173199</v>
      </c>
      <c r="D6" s="8"/>
      <c r="E6" s="11">
        <v>2914850.4808060471</v>
      </c>
      <c r="G6" s="8"/>
    </row>
    <row r="7" spans="1:15" ht="12" customHeight="1" x14ac:dyDescent="0.2">
      <c r="A7" s="4" t="s">
        <v>8</v>
      </c>
      <c r="B7" s="11">
        <v>323619665.45963746</v>
      </c>
      <c r="D7" s="8"/>
      <c r="E7" s="11">
        <v>1012379.3994573839</v>
      </c>
      <c r="G7" s="8"/>
    </row>
    <row r="8" spans="1:15" ht="12" customHeight="1" x14ac:dyDescent="0.2">
      <c r="A8" s="4" t="s">
        <v>9</v>
      </c>
      <c r="B8" s="11">
        <v>120283560.69971228</v>
      </c>
      <c r="E8" s="11">
        <v>983248.34425494203</v>
      </c>
      <c r="G8" s="8"/>
    </row>
    <row r="9" spans="1:15" ht="12" customHeight="1" x14ac:dyDescent="0.2">
      <c r="A9" s="4" t="s">
        <v>10</v>
      </c>
      <c r="B9" s="11">
        <v>34348368.322594054</v>
      </c>
      <c r="E9" s="11">
        <v>280777.98898357927</v>
      </c>
    </row>
    <row r="10" spans="1:15" ht="12" customHeight="1" x14ac:dyDescent="0.2">
      <c r="A10" s="4" t="s">
        <v>11</v>
      </c>
      <c r="B10" s="11">
        <v>7625069.7414915375</v>
      </c>
      <c r="E10" s="11">
        <v>62330.522596243252</v>
      </c>
    </row>
    <row r="11" spans="1:15" ht="12" customHeight="1" x14ac:dyDescent="0.2">
      <c r="A11" s="4" t="s">
        <v>12</v>
      </c>
      <c r="B11" s="11">
        <v>7625069.7414915375</v>
      </c>
      <c r="E11" s="11">
        <v>117341.81699832621</v>
      </c>
    </row>
    <row r="12" spans="1:15" ht="12" customHeight="1" x14ac:dyDescent="0.2">
      <c r="A12" s="4" t="s">
        <v>13</v>
      </c>
      <c r="B12" s="11"/>
      <c r="E12" s="11"/>
    </row>
    <row r="13" spans="1:15" ht="12" customHeight="1" x14ac:dyDescent="0.2">
      <c r="A13" s="4" t="s">
        <v>14</v>
      </c>
      <c r="B13" s="11"/>
      <c r="E13" s="11"/>
    </row>
    <row r="14" spans="1:15" ht="12" customHeight="1" x14ac:dyDescent="0.2">
      <c r="A14" s="4" t="s">
        <v>15</v>
      </c>
      <c r="B14" s="11"/>
      <c r="E14" s="11"/>
    </row>
    <row r="15" spans="1:15" ht="12" customHeight="1" x14ac:dyDescent="0.2">
      <c r="A15" s="4" t="s">
        <v>16</v>
      </c>
      <c r="B15" s="11"/>
      <c r="E15" s="11"/>
    </row>
    <row r="16" spans="1:15" ht="12" customHeight="1" x14ac:dyDescent="0.2">
      <c r="A16" s="4" t="s">
        <v>17</v>
      </c>
      <c r="B16" s="11"/>
      <c r="E16" s="11"/>
    </row>
    <row r="17" spans="1:6" ht="12" customHeight="1" x14ac:dyDescent="0.2">
      <c r="A17" s="4" t="s">
        <v>18</v>
      </c>
      <c r="B17" s="11"/>
      <c r="E17" s="10"/>
      <c r="F17" s="4"/>
    </row>
    <row r="18" spans="1:6" ht="12" customHeight="1" x14ac:dyDescent="0.2">
      <c r="A18" s="4" t="s">
        <v>19</v>
      </c>
      <c r="B18" s="11"/>
      <c r="E18" s="10"/>
      <c r="F18" s="4"/>
    </row>
    <row r="19" spans="1:6" ht="12" customHeight="1" x14ac:dyDescent="0.2">
      <c r="A19" s="4" t="s">
        <v>20</v>
      </c>
      <c r="B19" s="11"/>
      <c r="E19" s="10"/>
      <c r="F19" s="4"/>
    </row>
    <row r="20" spans="1:6" ht="12" customHeight="1" x14ac:dyDescent="0.2">
      <c r="A20" s="4" t="s">
        <v>21</v>
      </c>
      <c r="B20" s="11"/>
      <c r="E20" s="10"/>
      <c r="F20" s="4"/>
    </row>
    <row r="21" spans="1:6" ht="12" customHeight="1" x14ac:dyDescent="0.2">
      <c r="A21" s="4" t="s">
        <v>22</v>
      </c>
      <c r="B21" s="11"/>
      <c r="E21" s="10"/>
      <c r="F21" s="4"/>
    </row>
    <row r="22" spans="1:6" ht="12" customHeight="1" x14ac:dyDescent="0.2">
      <c r="A22" s="4" t="s">
        <v>23</v>
      </c>
      <c r="B22" s="11"/>
      <c r="E22" s="10"/>
      <c r="F22" s="4"/>
    </row>
    <row r="23" spans="1:6" ht="12" customHeight="1" x14ac:dyDescent="0.2">
      <c r="A23" s="4" t="s">
        <v>24</v>
      </c>
      <c r="B23" s="11"/>
      <c r="E23" s="10"/>
      <c r="F23" s="4"/>
    </row>
    <row r="24" spans="1:6" ht="12" customHeight="1" x14ac:dyDescent="0.2">
      <c r="A24" s="4" t="s">
        <v>25</v>
      </c>
      <c r="E24" s="8"/>
      <c r="F24" s="4"/>
    </row>
    <row r="25" spans="1:6" ht="12" customHeight="1" x14ac:dyDescent="0.2">
      <c r="A25" s="4" t="s">
        <v>26</v>
      </c>
      <c r="E25" s="8"/>
      <c r="F25" s="4"/>
    </row>
    <row r="26" spans="1:6" ht="12" customHeight="1" x14ac:dyDescent="0.2">
      <c r="A26" s="4" t="s">
        <v>27</v>
      </c>
      <c r="E26" s="8"/>
      <c r="F26" s="4"/>
    </row>
    <row r="27" spans="1:6" ht="12" customHeight="1" x14ac:dyDescent="0.2">
      <c r="A27" s="4" t="s">
        <v>28</v>
      </c>
      <c r="E27" s="8"/>
      <c r="F27" s="4"/>
    </row>
    <row r="28" spans="1:6" ht="12" customHeight="1" x14ac:dyDescent="0.2">
      <c r="A28" s="4" t="s">
        <v>29</v>
      </c>
      <c r="E28" s="8"/>
      <c r="F28" s="4"/>
    </row>
    <row r="29" spans="1:6" ht="12" customHeight="1" x14ac:dyDescent="0.2">
      <c r="A29" s="4" t="s">
        <v>30</v>
      </c>
      <c r="E29" s="8"/>
      <c r="F29" s="4"/>
    </row>
    <row r="30" spans="1:6" ht="12" customHeight="1" x14ac:dyDescent="0.2">
      <c r="A30" s="4" t="s">
        <v>31</v>
      </c>
      <c r="E30" s="8"/>
      <c r="F30" s="4"/>
    </row>
    <row r="31" spans="1:6" ht="12" customHeight="1" x14ac:dyDescent="0.2">
      <c r="A31" s="4" t="s">
        <v>32</v>
      </c>
      <c r="E31" s="8"/>
      <c r="F31" s="4"/>
    </row>
    <row r="32" spans="1:6" ht="12" customHeight="1" x14ac:dyDescent="0.2">
      <c r="A32" s="4" t="s">
        <v>33</v>
      </c>
      <c r="E32" s="8"/>
      <c r="F32" s="4"/>
    </row>
    <row r="33" spans="1:7" s="1" customFormat="1" ht="12" customHeigh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</row>
    <row r="35" spans="1:7" ht="12" customHeight="1" x14ac:dyDescent="0.2">
      <c r="F35" s="2" t="s">
        <v>44</v>
      </c>
      <c r="G35" s="9">
        <f>E33+F33+G33</f>
        <v>50377895.048627585</v>
      </c>
    </row>
    <row r="38" spans="1:7" ht="12" customHeight="1" x14ac:dyDescent="0.2">
      <c r="A38" s="4" t="s">
        <v>64</v>
      </c>
      <c r="B38" s="11" t="s">
        <v>46</v>
      </c>
      <c r="C38" s="12"/>
    </row>
    <row r="41" spans="1:7" ht="12" customHeight="1" x14ac:dyDescent="0.2">
      <c r="D41" s="8"/>
    </row>
    <row r="42" spans="1:7" ht="12" customHeight="1" x14ac:dyDescent="0.2">
      <c r="B42" s="2"/>
      <c r="C42" s="1"/>
      <c r="D42" s="9"/>
    </row>
    <row r="44" spans="1:7" ht="12" customHeight="1" x14ac:dyDescent="0.2">
      <c r="D44" s="8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customHeight="1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/>
    <col min="9" max="9" width="12" style="4" bestFit="1" customWidth="1"/>
    <col min="10" max="10" width="18.7109375" style="4" bestFit="1" customWidth="1"/>
    <col min="11" max="11" width="20.7109375" style="4" bestFit="1" customWidth="1"/>
    <col min="12" max="12" width="20.140625" style="4" bestFit="1" customWidth="1"/>
    <col min="13" max="13" width="18.140625" style="4" bestFit="1" customWidth="1"/>
    <col min="14" max="14" width="20" style="4" bestFit="1" customWidth="1"/>
    <col min="15" max="15" width="19.28515625" style="4" bestFit="1" customWidth="1"/>
    <col min="16" max="16384" width="12.42578125" style="4"/>
  </cols>
  <sheetData>
    <row r="1" spans="1:15" s="1" customFormat="1" ht="12" customHeigh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ht="12" customHeight="1" x14ac:dyDescent="0.2">
      <c r="A2" s="4" t="s">
        <v>3</v>
      </c>
      <c r="B2" s="5">
        <v>6329756916.7149839</v>
      </c>
      <c r="C2" s="8">
        <v>6739946285.3767128</v>
      </c>
      <c r="D2" s="8">
        <v>2178822654.2244196</v>
      </c>
      <c r="E2" s="5">
        <v>7532410.730890831</v>
      </c>
      <c r="F2" s="5">
        <v>107569.54271461234</v>
      </c>
      <c r="G2" s="8">
        <v>8482635.9338795952</v>
      </c>
      <c r="I2" s="4">
        <v>3680000</v>
      </c>
      <c r="J2" s="27">
        <f>SUM(B3:B13)/$I$2</f>
        <v>6068.6535421067374</v>
      </c>
      <c r="K2" s="27"/>
      <c r="L2" s="27">
        <f>SUM(D3:D6)/$I$2</f>
        <v>116.91361377697086</v>
      </c>
      <c r="M2" s="27">
        <f>SUM(E3:E13)/$I$2</f>
        <v>7.5887270214716969</v>
      </c>
      <c r="N2" s="27"/>
      <c r="O2" s="27">
        <f>SUM(G3:G6)/$I$2</f>
        <v>0.94492295185351838</v>
      </c>
    </row>
    <row r="3" spans="1:15" ht="12" customHeight="1" x14ac:dyDescent="0.2">
      <c r="A3" s="4" t="s">
        <v>4</v>
      </c>
      <c r="B3" s="11">
        <v>11649361660.230392</v>
      </c>
      <c r="C3" s="8">
        <v>3511374700.5218296</v>
      </c>
      <c r="D3" s="10">
        <v>310505530.0900349</v>
      </c>
      <c r="E3" s="11">
        <v>7930186.4565852368</v>
      </c>
      <c r="F3" s="5">
        <v>2851446.9393057567</v>
      </c>
      <c r="G3" s="10">
        <v>1208866.3398571257</v>
      </c>
    </row>
    <row r="4" spans="1:15" ht="12" customHeight="1" x14ac:dyDescent="0.2">
      <c r="A4" s="4" t="s">
        <v>5</v>
      </c>
      <c r="B4" s="11">
        <v>5857442921.3753557</v>
      </c>
      <c r="C4" s="8"/>
      <c r="D4" s="10">
        <v>91571945.869662717</v>
      </c>
      <c r="E4" s="11">
        <v>3987395.6942970594</v>
      </c>
      <c r="G4" s="10">
        <v>1314124.270750145</v>
      </c>
    </row>
    <row r="5" spans="1:15" ht="12" customHeight="1" x14ac:dyDescent="0.2">
      <c r="A5" s="4" t="s">
        <v>6</v>
      </c>
      <c r="B5" s="11">
        <v>3400570512.7503853</v>
      </c>
      <c r="C5" s="8"/>
      <c r="D5" s="10">
        <v>28164622.739555184</v>
      </c>
      <c r="E5" s="11">
        <v>10638004.735037031</v>
      </c>
      <c r="G5" s="10">
        <v>954325.8522136769</v>
      </c>
    </row>
    <row r="6" spans="1:15" ht="12" customHeight="1" x14ac:dyDescent="0.2">
      <c r="A6" s="4" t="s">
        <v>7</v>
      </c>
      <c r="B6" s="11">
        <v>931768206.63173199</v>
      </c>
      <c r="D6" s="10"/>
      <c r="E6" s="11">
        <v>2914850.4808060471</v>
      </c>
      <c r="G6" s="10"/>
    </row>
    <row r="7" spans="1:15" ht="12" customHeight="1" x14ac:dyDescent="0.2">
      <c r="A7" s="4" t="s">
        <v>8</v>
      </c>
      <c r="B7" s="11">
        <v>323619665.45963746</v>
      </c>
      <c r="D7" s="8"/>
      <c r="E7" s="11">
        <v>1012379.3994573839</v>
      </c>
      <c r="G7" s="8"/>
    </row>
    <row r="8" spans="1:15" ht="12" customHeight="1" x14ac:dyDescent="0.2">
      <c r="A8" s="4" t="s">
        <v>9</v>
      </c>
      <c r="B8" s="11">
        <v>120283560.69971228</v>
      </c>
      <c r="E8" s="11">
        <v>983248.34425494203</v>
      </c>
      <c r="G8" s="8"/>
    </row>
    <row r="9" spans="1:15" ht="12" customHeight="1" x14ac:dyDescent="0.2">
      <c r="A9" s="4" t="s">
        <v>10</v>
      </c>
      <c r="B9" s="11">
        <v>34348368.322594054</v>
      </c>
      <c r="E9" s="11">
        <v>280777.98898357927</v>
      </c>
    </row>
    <row r="10" spans="1:15" ht="12" customHeight="1" x14ac:dyDescent="0.2">
      <c r="A10" s="4" t="s">
        <v>11</v>
      </c>
      <c r="B10" s="11">
        <v>7625069.7414915375</v>
      </c>
      <c r="E10" s="11">
        <v>62330.522596243252</v>
      </c>
    </row>
    <row r="11" spans="1:15" ht="12" customHeight="1" x14ac:dyDescent="0.2">
      <c r="A11" s="4" t="s">
        <v>12</v>
      </c>
      <c r="B11" s="11">
        <v>7625069.7414915375</v>
      </c>
      <c r="E11" s="11">
        <v>117341.81699832621</v>
      </c>
    </row>
    <row r="12" spans="1:15" ht="12" customHeight="1" x14ac:dyDescent="0.2">
      <c r="A12" s="4" t="s">
        <v>13</v>
      </c>
      <c r="B12" s="11"/>
      <c r="E12" s="11"/>
    </row>
    <row r="13" spans="1:15" ht="12" customHeight="1" x14ac:dyDescent="0.2">
      <c r="A13" s="4" t="s">
        <v>14</v>
      </c>
      <c r="B13" s="11"/>
      <c r="E13" s="11"/>
    </row>
    <row r="14" spans="1:15" ht="12" customHeight="1" x14ac:dyDescent="0.2">
      <c r="A14" s="4" t="s">
        <v>15</v>
      </c>
    </row>
    <row r="15" spans="1:15" ht="12" customHeight="1" x14ac:dyDescent="0.2">
      <c r="A15" s="4" t="s">
        <v>16</v>
      </c>
    </row>
    <row r="16" spans="1:15" ht="12" customHeight="1" x14ac:dyDescent="0.2">
      <c r="A16" s="4" t="s">
        <v>17</v>
      </c>
    </row>
    <row r="17" spans="1:6" ht="12" customHeight="1" x14ac:dyDescent="0.2">
      <c r="A17" s="4" t="s">
        <v>18</v>
      </c>
      <c r="E17" s="8"/>
      <c r="F17" s="4"/>
    </row>
    <row r="18" spans="1:6" ht="12" customHeight="1" x14ac:dyDescent="0.2">
      <c r="A18" s="4" t="s">
        <v>19</v>
      </c>
      <c r="E18" s="8"/>
      <c r="F18" s="4"/>
    </row>
    <row r="19" spans="1:6" ht="12" customHeight="1" x14ac:dyDescent="0.2">
      <c r="A19" s="4" t="s">
        <v>20</v>
      </c>
      <c r="E19" s="8"/>
      <c r="F19" s="4"/>
    </row>
    <row r="20" spans="1:6" ht="12" customHeight="1" x14ac:dyDescent="0.2">
      <c r="A20" s="4" t="s">
        <v>21</v>
      </c>
      <c r="E20" s="8"/>
      <c r="F20" s="4"/>
    </row>
    <row r="21" spans="1:6" ht="12" customHeight="1" x14ac:dyDescent="0.2">
      <c r="A21" s="4" t="s">
        <v>22</v>
      </c>
      <c r="E21" s="8"/>
      <c r="F21" s="4"/>
    </row>
    <row r="22" spans="1:6" ht="12" customHeight="1" x14ac:dyDescent="0.2">
      <c r="A22" s="4" t="s">
        <v>23</v>
      </c>
      <c r="E22" s="8"/>
      <c r="F22" s="4"/>
    </row>
    <row r="23" spans="1:6" ht="12" customHeight="1" x14ac:dyDescent="0.2">
      <c r="A23" s="4" t="s">
        <v>24</v>
      </c>
      <c r="E23" s="8"/>
      <c r="F23" s="4"/>
    </row>
    <row r="24" spans="1:6" ht="12" customHeight="1" x14ac:dyDescent="0.2">
      <c r="A24" s="4" t="s">
        <v>25</v>
      </c>
      <c r="E24" s="8"/>
      <c r="F24" s="4"/>
    </row>
    <row r="25" spans="1:6" ht="12" customHeight="1" x14ac:dyDescent="0.2">
      <c r="A25" s="4" t="s">
        <v>26</v>
      </c>
      <c r="E25" s="8"/>
      <c r="F25" s="4"/>
    </row>
    <row r="26" spans="1:6" ht="12" customHeight="1" x14ac:dyDescent="0.2">
      <c r="A26" s="4" t="s">
        <v>27</v>
      </c>
      <c r="E26" s="8"/>
      <c r="F26" s="4"/>
    </row>
    <row r="27" spans="1:6" ht="12" customHeight="1" x14ac:dyDescent="0.2">
      <c r="A27" s="4" t="s">
        <v>28</v>
      </c>
      <c r="E27" s="8"/>
      <c r="F27" s="4"/>
    </row>
    <row r="28" spans="1:6" ht="12" customHeight="1" x14ac:dyDescent="0.2">
      <c r="A28" s="4" t="s">
        <v>29</v>
      </c>
      <c r="E28" s="8"/>
      <c r="F28" s="4"/>
    </row>
    <row r="29" spans="1:6" ht="12" customHeight="1" x14ac:dyDescent="0.2">
      <c r="A29" s="4" t="s">
        <v>30</v>
      </c>
      <c r="E29" s="8"/>
      <c r="F29" s="4"/>
    </row>
    <row r="30" spans="1:6" ht="12" customHeight="1" x14ac:dyDescent="0.2">
      <c r="A30" s="4" t="s">
        <v>31</v>
      </c>
      <c r="E30" s="8"/>
      <c r="F30" s="4"/>
    </row>
    <row r="31" spans="1:6" ht="12" customHeight="1" x14ac:dyDescent="0.2">
      <c r="A31" s="4" t="s">
        <v>32</v>
      </c>
      <c r="E31" s="8"/>
      <c r="F31" s="4"/>
    </row>
    <row r="32" spans="1:6" ht="12" customHeight="1" x14ac:dyDescent="0.2">
      <c r="A32" s="4" t="s">
        <v>33</v>
      </c>
      <c r="E32" s="8"/>
      <c r="F32" s="4"/>
    </row>
    <row r="33" spans="1:7" s="1" customFormat="1" ht="12" customHeigh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</row>
    <row r="35" spans="1:7" ht="12" customHeight="1" x14ac:dyDescent="0.2">
      <c r="F35" s="2" t="s">
        <v>44</v>
      </c>
      <c r="G35" s="9">
        <f>E33+F33+G33</f>
        <v>50377895.048627585</v>
      </c>
    </row>
    <row r="38" spans="1:7" ht="12" customHeight="1" x14ac:dyDescent="0.2">
      <c r="A38" s="4" t="s">
        <v>66</v>
      </c>
      <c r="B38" s="11" t="s">
        <v>46</v>
      </c>
      <c r="C38" s="12"/>
    </row>
    <row r="41" spans="1:7" ht="12" customHeight="1" x14ac:dyDescent="0.2">
      <c r="D41" s="8"/>
    </row>
    <row r="42" spans="1:7" ht="12" customHeight="1" x14ac:dyDescent="0.2">
      <c r="B42" s="2"/>
      <c r="C42" s="1"/>
      <c r="D42" s="9"/>
    </row>
    <row r="44" spans="1:7" ht="12" customHeight="1" x14ac:dyDescent="0.2">
      <c r="D44" s="8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/>
    <col min="9" max="9" width="12" style="4" bestFit="1" customWidth="1"/>
    <col min="10" max="10" width="18.7109375" style="4" bestFit="1" customWidth="1"/>
    <col min="11" max="11" width="20.7109375" style="4" bestFit="1" customWidth="1"/>
    <col min="12" max="12" width="20.140625" style="4" bestFit="1" customWidth="1"/>
    <col min="13" max="13" width="18.140625" style="4" bestFit="1" customWidth="1"/>
    <col min="14" max="14" width="20" style="4" bestFit="1" customWidth="1"/>
    <col min="15" max="15" width="19.28515625" style="4" bestFit="1" customWidth="1"/>
    <col min="16" max="16384" width="12.42578125" style="4"/>
  </cols>
  <sheetData>
    <row r="1" spans="1:15" s="1" customForma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x14ac:dyDescent="0.2">
      <c r="A2" s="4" t="s">
        <v>3</v>
      </c>
      <c r="B2" s="5">
        <v>6329756916.7149839</v>
      </c>
      <c r="C2" s="10">
        <v>6739946285.3767128</v>
      </c>
      <c r="D2" s="8">
        <v>2178822654.2244196</v>
      </c>
      <c r="E2" s="5">
        <v>7532410.730890831</v>
      </c>
      <c r="F2" s="11">
        <v>107569.54271461234</v>
      </c>
      <c r="G2" s="8">
        <v>8482635.9338795952</v>
      </c>
      <c r="I2" s="4">
        <v>3680000</v>
      </c>
      <c r="J2" s="27">
        <f>SUM(B5:B20)/$I$2</f>
        <v>1311.3696884095227</v>
      </c>
      <c r="K2" s="27">
        <f>SUM(C2:C10)/$I$2</f>
        <v>2785.6850505159082</v>
      </c>
      <c r="L2" s="27">
        <f>SUM(D3:D4)/$I$2</f>
        <v>109.26018368470044</v>
      </c>
      <c r="M2" s="27">
        <f>SUM(E5:E20)/$I$2</f>
        <v>4.3502536109058569</v>
      </c>
      <c r="N2" s="27">
        <f>SUM(F2:F10)/$I$2</f>
        <v>0.80408056576640474</v>
      </c>
      <c r="O2" s="27">
        <f>SUM(G3:G4)/$I$2</f>
        <v>0.68559527462154091</v>
      </c>
    </row>
    <row r="3" spans="1:15" x14ac:dyDescent="0.2">
      <c r="A3" s="4" t="s">
        <v>4</v>
      </c>
      <c r="B3" s="5">
        <v>11649361660.230392</v>
      </c>
      <c r="C3" s="10">
        <v>3511374700.5218296</v>
      </c>
      <c r="D3" s="10">
        <v>310505530.0900349</v>
      </c>
      <c r="E3" s="5">
        <v>7930186.4565852368</v>
      </c>
      <c r="F3" s="11">
        <v>2851446.9393057567</v>
      </c>
      <c r="G3" s="10">
        <v>1208866.3398571257</v>
      </c>
    </row>
    <row r="4" spans="1:15" x14ac:dyDescent="0.2">
      <c r="A4" s="4" t="s">
        <v>5</v>
      </c>
      <c r="B4" s="5">
        <v>5857442921.3753557</v>
      </c>
      <c r="C4" s="10"/>
      <c r="D4" s="10">
        <v>91571945.869662717</v>
      </c>
      <c r="E4" s="5">
        <v>3987395.6942970594</v>
      </c>
      <c r="F4" s="11"/>
      <c r="G4" s="10">
        <v>1314124.270750145</v>
      </c>
    </row>
    <row r="5" spans="1:15" x14ac:dyDescent="0.2">
      <c r="A5" s="4" t="s">
        <v>6</v>
      </c>
      <c r="B5" s="11">
        <v>3400570512.7503853</v>
      </c>
      <c r="C5" s="10"/>
      <c r="D5" s="8">
        <v>28164622.739555184</v>
      </c>
      <c r="E5" s="11">
        <v>10638004.735037031</v>
      </c>
      <c r="F5" s="11"/>
      <c r="G5" s="8">
        <v>954325.8522136769</v>
      </c>
    </row>
    <row r="6" spans="1:15" x14ac:dyDescent="0.2">
      <c r="A6" s="4" t="s">
        <v>7</v>
      </c>
      <c r="B6" s="11">
        <v>931768206.63173199</v>
      </c>
      <c r="C6" s="12"/>
      <c r="D6" s="8"/>
      <c r="E6" s="11">
        <v>2914850.4808060471</v>
      </c>
      <c r="F6" s="11"/>
      <c r="G6" s="8"/>
    </row>
    <row r="7" spans="1:15" x14ac:dyDescent="0.2">
      <c r="A7" s="4" t="s">
        <v>8</v>
      </c>
      <c r="B7" s="11">
        <v>323619665.45963746</v>
      </c>
      <c r="C7" s="12"/>
      <c r="D7" s="8"/>
      <c r="E7" s="11">
        <v>1012379.3994573839</v>
      </c>
      <c r="F7" s="11"/>
      <c r="G7" s="8"/>
    </row>
    <row r="8" spans="1:15" x14ac:dyDescent="0.2">
      <c r="A8" s="4" t="s">
        <v>9</v>
      </c>
      <c r="B8" s="11">
        <v>120283560.69971228</v>
      </c>
      <c r="C8" s="12"/>
      <c r="E8" s="11">
        <v>983248.34425494203</v>
      </c>
      <c r="F8" s="11"/>
      <c r="G8" s="8"/>
    </row>
    <row r="9" spans="1:15" x14ac:dyDescent="0.2">
      <c r="A9" s="4" t="s">
        <v>10</v>
      </c>
      <c r="B9" s="11">
        <v>34348368.322594054</v>
      </c>
      <c r="C9" s="12"/>
      <c r="E9" s="11">
        <v>280777.98898357927</v>
      </c>
      <c r="F9" s="11"/>
    </row>
    <row r="10" spans="1:15" x14ac:dyDescent="0.2">
      <c r="A10" s="4" t="s">
        <v>11</v>
      </c>
      <c r="B10" s="11">
        <v>7625069.7414915375</v>
      </c>
      <c r="C10" s="12"/>
      <c r="E10" s="11">
        <v>62330.522596243252</v>
      </c>
      <c r="F10" s="11"/>
    </row>
    <row r="11" spans="1:15" x14ac:dyDescent="0.2">
      <c r="A11" s="4" t="s">
        <v>12</v>
      </c>
      <c r="B11" s="11">
        <v>7625069.7414915375</v>
      </c>
      <c r="E11" s="11">
        <v>117341.81699832621</v>
      </c>
    </row>
    <row r="12" spans="1:15" x14ac:dyDescent="0.2">
      <c r="A12" s="4" t="s">
        <v>13</v>
      </c>
      <c r="B12" s="11"/>
      <c r="E12" s="11"/>
    </row>
    <row r="13" spans="1:15" x14ac:dyDescent="0.2">
      <c r="A13" s="4" t="s">
        <v>14</v>
      </c>
      <c r="B13" s="11"/>
      <c r="E13" s="11"/>
    </row>
    <row r="14" spans="1:15" x14ac:dyDescent="0.2">
      <c r="A14" s="4" t="s">
        <v>15</v>
      </c>
      <c r="B14" s="11"/>
      <c r="E14" s="11"/>
    </row>
    <row r="15" spans="1:15" x14ac:dyDescent="0.2">
      <c r="A15" s="4" t="s">
        <v>16</v>
      </c>
      <c r="B15" s="11"/>
      <c r="E15" s="11"/>
    </row>
    <row r="16" spans="1:15" x14ac:dyDescent="0.2">
      <c r="A16" s="4" t="s">
        <v>17</v>
      </c>
      <c r="B16" s="11"/>
      <c r="E16" s="11"/>
    </row>
    <row r="17" spans="1:6" x14ac:dyDescent="0.2">
      <c r="A17" s="4" t="s">
        <v>18</v>
      </c>
      <c r="B17" s="11"/>
      <c r="E17" s="10"/>
      <c r="F17" s="4"/>
    </row>
    <row r="18" spans="1:6" x14ac:dyDescent="0.2">
      <c r="A18" s="4" t="s">
        <v>19</v>
      </c>
      <c r="B18" s="11"/>
      <c r="E18" s="10"/>
      <c r="F18" s="4"/>
    </row>
    <row r="19" spans="1:6" x14ac:dyDescent="0.2">
      <c r="A19" s="4" t="s">
        <v>20</v>
      </c>
      <c r="B19" s="11"/>
      <c r="E19" s="10"/>
      <c r="F19" s="4"/>
    </row>
    <row r="20" spans="1:6" x14ac:dyDescent="0.2">
      <c r="A20" s="4" t="s">
        <v>21</v>
      </c>
      <c r="B20" s="11"/>
      <c r="E20" s="10"/>
      <c r="F20" s="4"/>
    </row>
    <row r="21" spans="1:6" x14ac:dyDescent="0.2">
      <c r="A21" s="4" t="s">
        <v>22</v>
      </c>
      <c r="E21" s="8"/>
      <c r="F21" s="4"/>
    </row>
    <row r="22" spans="1:6" x14ac:dyDescent="0.2">
      <c r="A22" s="4" t="s">
        <v>23</v>
      </c>
      <c r="E22" s="8"/>
      <c r="F22" s="4"/>
    </row>
    <row r="23" spans="1:6" x14ac:dyDescent="0.2">
      <c r="A23" s="4" t="s">
        <v>24</v>
      </c>
      <c r="E23" s="8"/>
      <c r="F23" s="4"/>
    </row>
    <row r="24" spans="1:6" x14ac:dyDescent="0.2">
      <c r="A24" s="4" t="s">
        <v>25</v>
      </c>
      <c r="E24" s="8"/>
      <c r="F24" s="4"/>
    </row>
    <row r="25" spans="1:6" x14ac:dyDescent="0.2">
      <c r="A25" s="4" t="s">
        <v>26</v>
      </c>
      <c r="E25" s="8"/>
      <c r="F25" s="4"/>
    </row>
    <row r="26" spans="1:6" x14ac:dyDescent="0.2">
      <c r="A26" s="4" t="s">
        <v>27</v>
      </c>
      <c r="E26" s="8"/>
      <c r="F26" s="4"/>
    </row>
    <row r="27" spans="1:6" x14ac:dyDescent="0.2">
      <c r="A27" s="4" t="s">
        <v>28</v>
      </c>
      <c r="E27" s="8"/>
      <c r="F27" s="4"/>
    </row>
    <row r="28" spans="1:6" x14ac:dyDescent="0.2">
      <c r="A28" s="4" t="s">
        <v>29</v>
      </c>
      <c r="E28" s="8"/>
      <c r="F28" s="4"/>
    </row>
    <row r="29" spans="1:6" x14ac:dyDescent="0.2">
      <c r="A29" s="4" t="s">
        <v>30</v>
      </c>
      <c r="E29" s="8"/>
      <c r="F29" s="4"/>
    </row>
    <row r="30" spans="1:6" x14ac:dyDescent="0.2">
      <c r="A30" s="4" t="s">
        <v>31</v>
      </c>
      <c r="E30" s="8"/>
      <c r="F30" s="4"/>
    </row>
    <row r="31" spans="1:6" x14ac:dyDescent="0.2">
      <c r="A31" s="4" t="s">
        <v>32</v>
      </c>
      <c r="E31" s="8"/>
      <c r="F31" s="4"/>
    </row>
    <row r="32" spans="1:6" x14ac:dyDescent="0.2">
      <c r="A32" s="4" t="s">
        <v>33</v>
      </c>
      <c r="E32" s="8"/>
      <c r="F32" s="4"/>
    </row>
    <row r="33" spans="1:7" s="1" customForma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</row>
    <row r="35" spans="1:7" x14ac:dyDescent="0.2">
      <c r="F35" s="2" t="s">
        <v>44</v>
      </c>
      <c r="G35" s="9">
        <f>E33+F33+G33</f>
        <v>50377895.048627585</v>
      </c>
    </row>
    <row r="38" spans="1:7" x14ac:dyDescent="0.2">
      <c r="A38" s="4" t="s">
        <v>47</v>
      </c>
      <c r="B38" s="11" t="s">
        <v>46</v>
      </c>
      <c r="C38" s="12"/>
    </row>
    <row r="41" spans="1:7" x14ac:dyDescent="0.2">
      <c r="D41" s="8"/>
    </row>
    <row r="42" spans="1:7" x14ac:dyDescent="0.2">
      <c r="B42" s="2"/>
      <c r="C42" s="1"/>
      <c r="D42" s="9"/>
    </row>
    <row r="44" spans="1:7" x14ac:dyDescent="0.2">
      <c r="D44" s="8"/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customHeight="1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/>
    <col min="9" max="9" width="12" style="4" bestFit="1" customWidth="1"/>
    <col min="10" max="10" width="18.7109375" style="4" bestFit="1" customWidth="1"/>
    <col min="11" max="11" width="20.7109375" style="4" bestFit="1" customWidth="1"/>
    <col min="12" max="12" width="20.140625" style="4" bestFit="1" customWidth="1"/>
    <col min="13" max="13" width="18.140625" style="4" bestFit="1" customWidth="1"/>
    <col min="14" max="14" width="20" style="4" bestFit="1" customWidth="1"/>
    <col min="15" max="15" width="19.28515625" style="4" bestFit="1" customWidth="1"/>
    <col min="16" max="16384" width="12.42578125" style="4"/>
  </cols>
  <sheetData>
    <row r="1" spans="1:15" s="1" customFormat="1" ht="12" customHeigh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ht="12" customHeight="1" x14ac:dyDescent="0.2">
      <c r="A2" s="4" t="s">
        <v>3</v>
      </c>
      <c r="B2" s="5">
        <v>6329756916.7149839</v>
      </c>
      <c r="C2" s="10">
        <v>6739946285.3767128</v>
      </c>
      <c r="D2" s="10">
        <v>2178822654.2244196</v>
      </c>
      <c r="E2" s="5">
        <v>7532410.730890831</v>
      </c>
      <c r="F2" s="11">
        <v>107569.54271461234</v>
      </c>
      <c r="G2" s="10">
        <v>8482635.9338795952</v>
      </c>
      <c r="I2" s="4">
        <v>3680000</v>
      </c>
      <c r="J2" s="27">
        <f>SUM(B3:B13)/$I$2</f>
        <v>6068.6535421067374</v>
      </c>
      <c r="K2" s="27">
        <f>SUM(C2:C3)/$I$2</f>
        <v>2785.6850505159082</v>
      </c>
      <c r="L2" s="27">
        <f>SUM(D2)/$I$2</f>
        <v>592.07137343054876</v>
      </c>
      <c r="M2" s="27">
        <f>SUM(E3:E13)/$I$2</f>
        <v>7.5887270214716969</v>
      </c>
      <c r="N2" s="27">
        <f>SUM(F2:F3)/$I$2</f>
        <v>0.80408056576640474</v>
      </c>
      <c r="O2" s="27">
        <f>SUM(G2)/$I$2</f>
        <v>2.3050641124672815</v>
      </c>
    </row>
    <row r="3" spans="1:15" ht="12" customHeight="1" x14ac:dyDescent="0.2">
      <c r="A3" s="4" t="s">
        <v>4</v>
      </c>
      <c r="B3" s="11">
        <v>11649361660.230392</v>
      </c>
      <c r="C3" s="10">
        <v>3511374700.5218296</v>
      </c>
      <c r="D3" s="8">
        <v>310505530.0900349</v>
      </c>
      <c r="E3" s="11">
        <v>7930186.4565852368</v>
      </c>
      <c r="F3" s="11">
        <v>2851446.9393057567</v>
      </c>
      <c r="G3" s="8">
        <v>1208866.3398571257</v>
      </c>
    </row>
    <row r="4" spans="1:15" ht="12" customHeight="1" x14ac:dyDescent="0.2">
      <c r="A4" s="4" t="s">
        <v>5</v>
      </c>
      <c r="B4" s="11">
        <v>5857442921.3753557</v>
      </c>
      <c r="C4" s="8"/>
      <c r="D4" s="8">
        <v>91571945.869662717</v>
      </c>
      <c r="E4" s="11">
        <v>3987395.6942970594</v>
      </c>
      <c r="G4" s="8">
        <v>1314124.270750145</v>
      </c>
    </row>
    <row r="5" spans="1:15" ht="12" customHeight="1" x14ac:dyDescent="0.2">
      <c r="A5" s="4" t="s">
        <v>6</v>
      </c>
      <c r="B5" s="11">
        <v>3400570512.7503853</v>
      </c>
      <c r="C5" s="8"/>
      <c r="D5" s="8">
        <v>28164622.739555184</v>
      </c>
      <c r="E5" s="11">
        <v>10638004.735037031</v>
      </c>
      <c r="G5" s="8">
        <v>954325.8522136769</v>
      </c>
    </row>
    <row r="6" spans="1:15" ht="12" customHeight="1" x14ac:dyDescent="0.2">
      <c r="A6" s="4" t="s">
        <v>7</v>
      </c>
      <c r="B6" s="11">
        <v>931768206.63173199</v>
      </c>
      <c r="D6" s="8"/>
      <c r="E6" s="11">
        <v>2914850.4808060471</v>
      </c>
      <c r="G6" s="8"/>
    </row>
    <row r="7" spans="1:15" ht="12" customHeight="1" x14ac:dyDescent="0.2">
      <c r="A7" s="4" t="s">
        <v>8</v>
      </c>
      <c r="B7" s="11">
        <v>323619665.45963746</v>
      </c>
      <c r="D7" s="8"/>
      <c r="E7" s="11">
        <v>1012379.3994573839</v>
      </c>
      <c r="G7" s="8"/>
    </row>
    <row r="8" spans="1:15" ht="12" customHeight="1" x14ac:dyDescent="0.2">
      <c r="A8" s="4" t="s">
        <v>9</v>
      </c>
      <c r="B8" s="11">
        <v>120283560.69971228</v>
      </c>
      <c r="E8" s="11">
        <v>983248.34425494203</v>
      </c>
      <c r="G8" s="8"/>
    </row>
    <row r="9" spans="1:15" ht="12" customHeight="1" x14ac:dyDescent="0.2">
      <c r="A9" s="4" t="s">
        <v>10</v>
      </c>
      <c r="B9" s="11">
        <v>34348368.322594054</v>
      </c>
      <c r="E9" s="11">
        <v>280777.98898357927</v>
      </c>
    </row>
    <row r="10" spans="1:15" ht="12" customHeight="1" x14ac:dyDescent="0.2">
      <c r="A10" s="4" t="s">
        <v>11</v>
      </c>
      <c r="B10" s="11">
        <v>7625069.7414915375</v>
      </c>
      <c r="E10" s="11">
        <v>62330.522596243252</v>
      </c>
    </row>
    <row r="11" spans="1:15" ht="12" customHeight="1" x14ac:dyDescent="0.2">
      <c r="A11" s="4" t="s">
        <v>12</v>
      </c>
      <c r="B11" s="11">
        <v>7625069.7414915375</v>
      </c>
      <c r="E11" s="11">
        <v>117341.81699832621</v>
      </c>
    </row>
    <row r="12" spans="1:15" ht="12" customHeight="1" x14ac:dyDescent="0.2">
      <c r="A12" s="4" t="s">
        <v>13</v>
      </c>
      <c r="B12" s="11"/>
      <c r="E12" s="11"/>
    </row>
    <row r="13" spans="1:15" ht="12" customHeight="1" x14ac:dyDescent="0.2">
      <c r="A13" s="4" t="s">
        <v>14</v>
      </c>
      <c r="B13" s="11"/>
      <c r="E13" s="11"/>
    </row>
    <row r="14" spans="1:15" ht="12" customHeight="1" x14ac:dyDescent="0.2">
      <c r="A14" s="4" t="s">
        <v>15</v>
      </c>
    </row>
    <row r="15" spans="1:15" ht="12" customHeight="1" x14ac:dyDescent="0.2">
      <c r="A15" s="4" t="s">
        <v>16</v>
      </c>
    </row>
    <row r="16" spans="1:15" ht="12" customHeight="1" x14ac:dyDescent="0.2">
      <c r="A16" s="4" t="s">
        <v>17</v>
      </c>
    </row>
    <row r="17" spans="1:6" ht="12" customHeight="1" x14ac:dyDescent="0.2">
      <c r="A17" s="4" t="s">
        <v>18</v>
      </c>
      <c r="E17" s="8"/>
      <c r="F17" s="4"/>
    </row>
    <row r="18" spans="1:6" ht="12" customHeight="1" x14ac:dyDescent="0.2">
      <c r="A18" s="4" t="s">
        <v>19</v>
      </c>
      <c r="E18" s="8"/>
      <c r="F18" s="4"/>
    </row>
    <row r="19" spans="1:6" ht="12" customHeight="1" x14ac:dyDescent="0.2">
      <c r="A19" s="4" t="s">
        <v>20</v>
      </c>
      <c r="E19" s="8"/>
      <c r="F19" s="4"/>
    </row>
    <row r="20" spans="1:6" ht="12" customHeight="1" x14ac:dyDescent="0.2">
      <c r="A20" s="4" t="s">
        <v>21</v>
      </c>
      <c r="E20" s="8"/>
      <c r="F20" s="4"/>
    </row>
    <row r="21" spans="1:6" ht="12" customHeight="1" x14ac:dyDescent="0.2">
      <c r="A21" s="4" t="s">
        <v>22</v>
      </c>
      <c r="E21" s="8"/>
      <c r="F21" s="4"/>
    </row>
    <row r="22" spans="1:6" ht="12" customHeight="1" x14ac:dyDescent="0.2">
      <c r="A22" s="4" t="s">
        <v>23</v>
      </c>
      <c r="E22" s="8"/>
      <c r="F22" s="4"/>
    </row>
    <row r="23" spans="1:6" ht="12" customHeight="1" x14ac:dyDescent="0.2">
      <c r="A23" s="4" t="s">
        <v>24</v>
      </c>
      <c r="E23" s="8"/>
      <c r="F23" s="4"/>
    </row>
    <row r="24" spans="1:6" ht="12" customHeight="1" x14ac:dyDescent="0.2">
      <c r="A24" s="4" t="s">
        <v>25</v>
      </c>
      <c r="E24" s="8"/>
      <c r="F24" s="4"/>
    </row>
    <row r="25" spans="1:6" ht="12" customHeight="1" x14ac:dyDescent="0.2">
      <c r="A25" s="4" t="s">
        <v>26</v>
      </c>
      <c r="E25" s="8"/>
      <c r="F25" s="4"/>
    </row>
    <row r="26" spans="1:6" ht="12" customHeight="1" x14ac:dyDescent="0.2">
      <c r="A26" s="4" t="s">
        <v>27</v>
      </c>
      <c r="E26" s="8"/>
      <c r="F26" s="4"/>
    </row>
    <row r="27" spans="1:6" ht="12" customHeight="1" x14ac:dyDescent="0.2">
      <c r="A27" s="4" t="s">
        <v>28</v>
      </c>
      <c r="E27" s="8"/>
      <c r="F27" s="4"/>
    </row>
    <row r="28" spans="1:6" ht="12" customHeight="1" x14ac:dyDescent="0.2">
      <c r="A28" s="4" t="s">
        <v>29</v>
      </c>
      <c r="E28" s="8"/>
      <c r="F28" s="4"/>
    </row>
    <row r="29" spans="1:6" ht="12" customHeight="1" x14ac:dyDescent="0.2">
      <c r="A29" s="4" t="s">
        <v>30</v>
      </c>
      <c r="E29" s="8"/>
      <c r="F29" s="4"/>
    </row>
    <row r="30" spans="1:6" ht="12" customHeight="1" x14ac:dyDescent="0.2">
      <c r="A30" s="4" t="s">
        <v>31</v>
      </c>
      <c r="E30" s="8"/>
      <c r="F30" s="4"/>
    </row>
    <row r="31" spans="1:6" ht="12" customHeight="1" x14ac:dyDescent="0.2">
      <c r="A31" s="4" t="s">
        <v>32</v>
      </c>
      <c r="E31" s="8"/>
      <c r="F31" s="4"/>
    </row>
    <row r="32" spans="1:6" ht="12" customHeight="1" x14ac:dyDescent="0.2">
      <c r="A32" s="4" t="s">
        <v>33</v>
      </c>
      <c r="E32" s="8"/>
      <c r="F32" s="4"/>
    </row>
    <row r="33" spans="1:7" s="1" customFormat="1" ht="12" customHeigh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</row>
    <row r="35" spans="1:7" ht="12" customHeight="1" x14ac:dyDescent="0.2">
      <c r="F35" s="2" t="s">
        <v>44</v>
      </c>
      <c r="G35" s="9">
        <f>E33+F33+G33</f>
        <v>50377895.048627585</v>
      </c>
    </row>
    <row r="38" spans="1:7" ht="12" customHeight="1" x14ac:dyDescent="0.2">
      <c r="A38" s="4" t="s">
        <v>67</v>
      </c>
      <c r="B38" s="11" t="s">
        <v>46</v>
      </c>
      <c r="C38" s="12"/>
    </row>
    <row r="41" spans="1:7" ht="12" customHeight="1" x14ac:dyDescent="0.2">
      <c r="D41" s="8"/>
    </row>
    <row r="42" spans="1:7" ht="12" customHeight="1" x14ac:dyDescent="0.2">
      <c r="B42" s="2"/>
      <c r="C42" s="1"/>
      <c r="D42" s="9"/>
    </row>
    <row r="44" spans="1:7" ht="12" customHeight="1" x14ac:dyDescent="0.2">
      <c r="D44" s="8"/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/>
    <col min="9" max="9" width="12" style="4" bestFit="1" customWidth="1"/>
    <col min="10" max="10" width="18.7109375" style="4" bestFit="1" customWidth="1"/>
    <col min="11" max="11" width="20.7109375" style="4" bestFit="1" customWidth="1"/>
    <col min="12" max="12" width="20.140625" style="4" bestFit="1" customWidth="1"/>
    <col min="13" max="13" width="18.140625" style="4" bestFit="1" customWidth="1"/>
    <col min="14" max="14" width="20" style="4" bestFit="1" customWidth="1"/>
    <col min="15" max="15" width="19.28515625" style="4" bestFit="1" customWidth="1"/>
    <col min="16" max="16384" width="12.42578125" style="4"/>
  </cols>
  <sheetData>
    <row r="1" spans="1:15" s="1" customForma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x14ac:dyDescent="0.2">
      <c r="A2" s="4" t="s">
        <v>3</v>
      </c>
      <c r="B2" s="5">
        <v>6329756916.7149839</v>
      </c>
      <c r="C2" s="10">
        <v>6739946285.3767128</v>
      </c>
      <c r="D2" s="10">
        <v>2178822654.2244196</v>
      </c>
      <c r="E2" s="5">
        <v>7532410.730890831</v>
      </c>
      <c r="F2" s="11">
        <v>107569.54271461234</v>
      </c>
      <c r="G2" s="10">
        <v>8482635.9338795952</v>
      </c>
      <c r="I2" s="4">
        <v>3680000</v>
      </c>
      <c r="J2" s="27">
        <f>SUM(B3:B12)/$I$2</f>
        <v>6068.6535421067374</v>
      </c>
      <c r="K2" s="27">
        <f>SUM(C2:C3)/$I$2</f>
        <v>2785.6850505159082</v>
      </c>
      <c r="L2" s="27">
        <f>SUM(D2:D3)/$I$2</f>
        <v>676.44787617240615</v>
      </c>
      <c r="M2" s="27">
        <f>SUM(E3:E12)/$I$2</f>
        <v>7.5887270214716969</v>
      </c>
      <c r="N2" s="27">
        <f>SUM(F2:F3)/$I$2</f>
        <v>0.80408056576640474</v>
      </c>
      <c r="O2" s="27">
        <f>SUM(G2:G3)/$I$2</f>
        <v>2.6335604004719348</v>
      </c>
    </row>
    <row r="3" spans="1:15" x14ac:dyDescent="0.2">
      <c r="A3" s="4" t="s">
        <v>4</v>
      </c>
      <c r="B3" s="11">
        <v>11649361660.230392</v>
      </c>
      <c r="C3" s="10">
        <v>3511374700.5218296</v>
      </c>
      <c r="D3" s="10">
        <v>310505530.0900349</v>
      </c>
      <c r="E3" s="11">
        <v>7930186.4565852368</v>
      </c>
      <c r="F3" s="11">
        <v>2851446.9393057567</v>
      </c>
      <c r="G3" s="10">
        <v>1208866.3398571257</v>
      </c>
    </row>
    <row r="4" spans="1:15" x14ac:dyDescent="0.2">
      <c r="A4" s="4" t="s">
        <v>5</v>
      </c>
      <c r="B4" s="11">
        <v>5857442921.3753557</v>
      </c>
      <c r="C4" s="8"/>
      <c r="D4" s="8">
        <v>91571945.869662717</v>
      </c>
      <c r="E4" s="11">
        <v>3987395.6942970594</v>
      </c>
      <c r="G4" s="8">
        <v>1314124.270750145</v>
      </c>
    </row>
    <row r="5" spans="1:15" x14ac:dyDescent="0.2">
      <c r="A5" s="4" t="s">
        <v>6</v>
      </c>
      <c r="B5" s="11">
        <v>3400570512.7503853</v>
      </c>
      <c r="C5" s="8"/>
      <c r="D5" s="8">
        <v>28164622.739555184</v>
      </c>
      <c r="E5" s="11">
        <v>10638004.735037031</v>
      </c>
      <c r="G5" s="8">
        <v>954325.8522136769</v>
      </c>
    </row>
    <row r="6" spans="1:15" x14ac:dyDescent="0.2">
      <c r="A6" s="4" t="s">
        <v>7</v>
      </c>
      <c r="B6" s="11">
        <v>931768206.63173199</v>
      </c>
      <c r="D6" s="8"/>
      <c r="E6" s="11">
        <v>2914850.4808060471</v>
      </c>
      <c r="G6" s="8"/>
    </row>
    <row r="7" spans="1:15" x14ac:dyDescent="0.2">
      <c r="A7" s="4" t="s">
        <v>8</v>
      </c>
      <c r="B7" s="11">
        <v>323619665.45963746</v>
      </c>
      <c r="D7" s="8"/>
      <c r="E7" s="11">
        <v>1012379.3994573839</v>
      </c>
      <c r="G7" s="8"/>
    </row>
    <row r="8" spans="1:15" x14ac:dyDescent="0.2">
      <c r="A8" s="4" t="s">
        <v>9</v>
      </c>
      <c r="B8" s="11">
        <v>120283560.69971228</v>
      </c>
      <c r="E8" s="11">
        <v>983248.34425494203</v>
      </c>
      <c r="G8" s="8"/>
    </row>
    <row r="9" spans="1:15" x14ac:dyDescent="0.2">
      <c r="A9" s="4" t="s">
        <v>10</v>
      </c>
      <c r="B9" s="11">
        <v>34348368.322594054</v>
      </c>
      <c r="E9" s="11">
        <v>280777.98898357927</v>
      </c>
    </row>
    <row r="10" spans="1:15" x14ac:dyDescent="0.2">
      <c r="A10" s="4" t="s">
        <v>11</v>
      </c>
      <c r="B10" s="11">
        <v>7625069.7414915375</v>
      </c>
      <c r="E10" s="11">
        <v>62330.522596243252</v>
      </c>
    </row>
    <row r="11" spans="1:15" x14ac:dyDescent="0.2">
      <c r="A11" s="4" t="s">
        <v>12</v>
      </c>
      <c r="B11" s="11">
        <v>7625069.7414915375</v>
      </c>
      <c r="E11" s="11">
        <v>117341.81699832621</v>
      </c>
    </row>
    <row r="12" spans="1:15" x14ac:dyDescent="0.2">
      <c r="A12" s="4" t="s">
        <v>13</v>
      </c>
      <c r="B12" s="11"/>
      <c r="E12" s="11"/>
    </row>
    <row r="13" spans="1:15" x14ac:dyDescent="0.2">
      <c r="A13" s="4" t="s">
        <v>14</v>
      </c>
    </row>
    <row r="14" spans="1:15" x14ac:dyDescent="0.2">
      <c r="A14" s="4" t="s">
        <v>15</v>
      </c>
    </row>
    <row r="15" spans="1:15" x14ac:dyDescent="0.2">
      <c r="A15" s="4" t="s">
        <v>16</v>
      </c>
    </row>
    <row r="16" spans="1:15" x14ac:dyDescent="0.2">
      <c r="A16" s="4" t="s">
        <v>17</v>
      </c>
    </row>
    <row r="17" spans="1:6" x14ac:dyDescent="0.2">
      <c r="A17" s="4" t="s">
        <v>18</v>
      </c>
      <c r="E17" s="8"/>
      <c r="F17" s="4"/>
    </row>
    <row r="18" spans="1:6" x14ac:dyDescent="0.2">
      <c r="A18" s="4" t="s">
        <v>19</v>
      </c>
      <c r="E18" s="8"/>
      <c r="F18" s="4"/>
    </row>
    <row r="19" spans="1:6" x14ac:dyDescent="0.2">
      <c r="A19" s="4" t="s">
        <v>20</v>
      </c>
      <c r="E19" s="8"/>
      <c r="F19" s="4"/>
    </row>
    <row r="20" spans="1:6" x14ac:dyDescent="0.2">
      <c r="A20" s="4" t="s">
        <v>21</v>
      </c>
      <c r="E20" s="8"/>
      <c r="F20" s="4"/>
    </row>
    <row r="21" spans="1:6" x14ac:dyDescent="0.2">
      <c r="A21" s="4" t="s">
        <v>22</v>
      </c>
      <c r="E21" s="8"/>
      <c r="F21" s="4"/>
    </row>
    <row r="22" spans="1:6" x14ac:dyDescent="0.2">
      <c r="A22" s="4" t="s">
        <v>23</v>
      </c>
      <c r="E22" s="8"/>
      <c r="F22" s="4"/>
    </row>
    <row r="23" spans="1:6" x14ac:dyDescent="0.2">
      <c r="A23" s="4" t="s">
        <v>24</v>
      </c>
      <c r="E23" s="8"/>
      <c r="F23" s="4"/>
    </row>
    <row r="24" spans="1:6" x14ac:dyDescent="0.2">
      <c r="A24" s="4" t="s">
        <v>25</v>
      </c>
      <c r="E24" s="8"/>
      <c r="F24" s="4"/>
    </row>
    <row r="25" spans="1:6" x14ac:dyDescent="0.2">
      <c r="A25" s="4" t="s">
        <v>26</v>
      </c>
      <c r="E25" s="8"/>
      <c r="F25" s="4"/>
    </row>
    <row r="26" spans="1:6" x14ac:dyDescent="0.2">
      <c r="A26" s="4" t="s">
        <v>27</v>
      </c>
      <c r="E26" s="8"/>
      <c r="F26" s="4"/>
    </row>
    <row r="27" spans="1:6" x14ac:dyDescent="0.2">
      <c r="A27" s="4" t="s">
        <v>28</v>
      </c>
      <c r="E27" s="8"/>
      <c r="F27" s="4"/>
    </row>
    <row r="28" spans="1:6" x14ac:dyDescent="0.2">
      <c r="A28" s="4" t="s">
        <v>29</v>
      </c>
      <c r="E28" s="8"/>
      <c r="F28" s="4"/>
    </row>
    <row r="29" spans="1:6" x14ac:dyDescent="0.2">
      <c r="A29" s="4" t="s">
        <v>30</v>
      </c>
      <c r="E29" s="8"/>
      <c r="F29" s="4"/>
    </row>
    <row r="30" spans="1:6" x14ac:dyDescent="0.2">
      <c r="A30" s="4" t="s">
        <v>31</v>
      </c>
      <c r="E30" s="8"/>
      <c r="F30" s="4"/>
    </row>
    <row r="31" spans="1:6" x14ac:dyDescent="0.2">
      <c r="A31" s="4" t="s">
        <v>32</v>
      </c>
      <c r="E31" s="8"/>
      <c r="F31" s="4"/>
    </row>
    <row r="32" spans="1:6" x14ac:dyDescent="0.2">
      <c r="A32" s="4" t="s">
        <v>33</v>
      </c>
      <c r="E32" s="8"/>
      <c r="F32" s="4"/>
    </row>
    <row r="33" spans="1:7" s="1" customForma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</row>
    <row r="35" spans="1:7" x14ac:dyDescent="0.2">
      <c r="F35" s="2" t="s">
        <v>44</v>
      </c>
      <c r="G35" s="9">
        <f>E33+F33+G33</f>
        <v>50377895.048627585</v>
      </c>
    </row>
    <row r="38" spans="1:7" x14ac:dyDescent="0.2">
      <c r="A38" s="4" t="s">
        <v>45</v>
      </c>
      <c r="B38" s="11" t="s">
        <v>46</v>
      </c>
      <c r="C38" s="12"/>
    </row>
    <row r="41" spans="1:7" x14ac:dyDescent="0.2">
      <c r="D41" s="8"/>
    </row>
    <row r="42" spans="1:7" x14ac:dyDescent="0.2">
      <c r="B42" s="2"/>
      <c r="C42" s="1"/>
      <c r="D42" s="9"/>
    </row>
    <row r="44" spans="1:7" x14ac:dyDescent="0.2">
      <c r="D44" s="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0" sqref="A20"/>
    </sheetView>
  </sheetViews>
  <sheetFormatPr defaultRowHeight="12" x14ac:dyDescent="0.2"/>
  <cols>
    <col min="1" max="1" width="16.28515625" style="24" bestFit="1" customWidth="1"/>
    <col min="2" max="2" width="11.140625" style="24" bestFit="1" customWidth="1"/>
    <col min="3" max="3" width="6.5703125" style="24" bestFit="1" customWidth="1"/>
    <col min="4" max="4" width="7" style="24" bestFit="1" customWidth="1"/>
    <col min="5" max="5" width="6.7109375" style="24" bestFit="1" customWidth="1"/>
    <col min="6" max="6" width="11.85546875" style="24" bestFit="1" customWidth="1"/>
    <col min="7" max="7" width="8" style="24" bestFit="1" customWidth="1"/>
    <col min="8" max="8" width="11.5703125" style="24" bestFit="1" customWidth="1"/>
    <col min="9" max="9" width="9.7109375" style="24" bestFit="1" customWidth="1"/>
    <col min="10" max="16384" width="9.140625" style="24"/>
  </cols>
  <sheetData>
    <row r="1" spans="1:9" s="15" customFormat="1" x14ac:dyDescent="0.2">
      <c r="B1" s="15" t="s">
        <v>73</v>
      </c>
      <c r="C1" s="15" t="s">
        <v>73</v>
      </c>
      <c r="D1" s="15" t="s">
        <v>73</v>
      </c>
      <c r="E1" s="15" t="s">
        <v>73</v>
      </c>
      <c r="F1" s="15" t="s">
        <v>73</v>
      </c>
      <c r="G1" s="15" t="s">
        <v>74</v>
      </c>
      <c r="H1" s="15" t="s">
        <v>75</v>
      </c>
      <c r="I1" s="15" t="s">
        <v>75</v>
      </c>
    </row>
    <row r="2" spans="1:9" s="15" customFormat="1" ht="24" x14ac:dyDescent="0.2">
      <c r="A2" s="13" t="s">
        <v>49</v>
      </c>
      <c r="B2" s="15" t="s">
        <v>76</v>
      </c>
      <c r="C2" s="15" t="s">
        <v>77</v>
      </c>
      <c r="D2" s="15" t="s">
        <v>78</v>
      </c>
      <c r="E2" s="15" t="s">
        <v>79</v>
      </c>
      <c r="F2" s="15" t="s">
        <v>80</v>
      </c>
      <c r="G2" s="15" t="s">
        <v>74</v>
      </c>
      <c r="H2" s="15" t="s">
        <v>81</v>
      </c>
      <c r="I2" s="15" t="s">
        <v>82</v>
      </c>
    </row>
    <row r="3" spans="1:9" s="18" customFormat="1" x14ac:dyDescent="0.2">
      <c r="A3" s="16" t="s">
        <v>61</v>
      </c>
      <c r="F3" s="18" t="s">
        <v>83</v>
      </c>
      <c r="G3" s="18" t="s">
        <v>83</v>
      </c>
      <c r="H3" s="18" t="s">
        <v>84</v>
      </c>
    </row>
    <row r="4" spans="1:9" s="18" customFormat="1" x14ac:dyDescent="0.2">
      <c r="A4" s="16" t="s">
        <v>69</v>
      </c>
      <c r="F4" s="18" t="s">
        <v>85</v>
      </c>
      <c r="H4" s="18" t="s">
        <v>86</v>
      </c>
      <c r="I4" s="18" t="s">
        <v>87</v>
      </c>
    </row>
    <row r="5" spans="1:9" s="18" customFormat="1" x14ac:dyDescent="0.2">
      <c r="A5" s="16" t="s">
        <v>63</v>
      </c>
      <c r="F5" s="18" t="s">
        <v>85</v>
      </c>
      <c r="G5" s="18" t="s">
        <v>88</v>
      </c>
      <c r="H5" s="18" t="s">
        <v>86</v>
      </c>
      <c r="I5" s="18" t="s">
        <v>87</v>
      </c>
    </row>
    <row r="6" spans="1:9" s="18" customFormat="1" x14ac:dyDescent="0.2">
      <c r="A6" s="16" t="s">
        <v>65</v>
      </c>
      <c r="B6" s="18" t="s">
        <v>85</v>
      </c>
      <c r="F6" s="18" t="s">
        <v>89</v>
      </c>
      <c r="G6" s="18" t="s">
        <v>90</v>
      </c>
      <c r="H6" s="18" t="s">
        <v>91</v>
      </c>
      <c r="I6" s="18" t="s">
        <v>91</v>
      </c>
    </row>
    <row r="7" spans="1:9" s="18" customFormat="1" x14ac:dyDescent="0.2">
      <c r="A7" s="16" t="s">
        <v>45</v>
      </c>
      <c r="E7" s="18" t="s">
        <v>92</v>
      </c>
      <c r="F7" s="18" t="s">
        <v>83</v>
      </c>
      <c r="G7" s="18" t="s">
        <v>93</v>
      </c>
      <c r="H7" s="18" t="s">
        <v>94</v>
      </c>
      <c r="I7" s="18" t="s">
        <v>95</v>
      </c>
    </row>
    <row r="8" spans="1:9" s="18" customFormat="1" x14ac:dyDescent="0.2">
      <c r="A8" s="16" t="s">
        <v>70</v>
      </c>
      <c r="E8" s="18" t="s">
        <v>92</v>
      </c>
      <c r="F8" s="18" t="s">
        <v>85</v>
      </c>
      <c r="H8" s="18" t="s">
        <v>86</v>
      </c>
    </row>
    <row r="9" spans="1:9" s="18" customFormat="1" x14ac:dyDescent="0.2">
      <c r="A9" s="16" t="s">
        <v>62</v>
      </c>
      <c r="E9" s="18" t="s">
        <v>92</v>
      </c>
      <c r="F9" s="18" t="s">
        <v>85</v>
      </c>
      <c r="H9" s="18" t="s">
        <v>86</v>
      </c>
    </row>
    <row r="10" spans="1:9" s="18" customFormat="1" x14ac:dyDescent="0.2">
      <c r="A10" s="16" t="s">
        <v>66</v>
      </c>
      <c r="B10" s="18" t="s">
        <v>96</v>
      </c>
      <c r="C10" s="18" t="s">
        <v>97</v>
      </c>
      <c r="E10" s="18" t="s">
        <v>92</v>
      </c>
      <c r="F10" s="18" t="s">
        <v>97</v>
      </c>
      <c r="H10" s="18" t="s">
        <v>94</v>
      </c>
    </row>
    <row r="11" spans="1:9" s="18" customFormat="1" x14ac:dyDescent="0.2">
      <c r="A11" s="16" t="s">
        <v>64</v>
      </c>
      <c r="F11" s="18" t="s">
        <v>85</v>
      </c>
      <c r="H11" s="18" t="s">
        <v>98</v>
      </c>
    </row>
    <row r="12" spans="1:9" s="18" customFormat="1" x14ac:dyDescent="0.2">
      <c r="A12" s="16" t="s">
        <v>68</v>
      </c>
      <c r="B12" s="18" t="s">
        <v>99</v>
      </c>
      <c r="C12" s="18" t="s">
        <v>100</v>
      </c>
      <c r="D12" s="18" t="s">
        <v>101</v>
      </c>
      <c r="F12" s="18" t="s">
        <v>102</v>
      </c>
      <c r="G12" s="18" t="s">
        <v>103</v>
      </c>
      <c r="H12" s="18" t="s">
        <v>91</v>
      </c>
      <c r="I12" s="18" t="s">
        <v>91</v>
      </c>
    </row>
    <row r="13" spans="1:9" s="18" customFormat="1" x14ac:dyDescent="0.2">
      <c r="A13" s="16" t="s">
        <v>71</v>
      </c>
    </row>
    <row r="14" spans="1:9" s="18" customFormat="1" x14ac:dyDescent="0.2">
      <c r="A14" s="16" t="s">
        <v>47</v>
      </c>
      <c r="E14" s="18" t="s">
        <v>92</v>
      </c>
      <c r="F14" s="18" t="s">
        <v>96</v>
      </c>
      <c r="G14" s="18" t="s">
        <v>88</v>
      </c>
      <c r="H14" s="18" t="s">
        <v>104</v>
      </c>
      <c r="I14" s="18" t="s">
        <v>94</v>
      </c>
    </row>
    <row r="15" spans="1:9" s="18" customFormat="1" x14ac:dyDescent="0.2">
      <c r="A15" s="16" t="s">
        <v>67</v>
      </c>
      <c r="E15" s="18" t="s">
        <v>92</v>
      </c>
      <c r="G15" s="18" t="s">
        <v>93</v>
      </c>
      <c r="H15" s="18" t="s">
        <v>94</v>
      </c>
    </row>
    <row r="16" spans="1:9" s="18" customFormat="1" x14ac:dyDescent="0.2">
      <c r="A16" s="16" t="s">
        <v>48</v>
      </c>
      <c r="F16" s="18" t="s">
        <v>83</v>
      </c>
      <c r="G16" s="18" t="s">
        <v>83</v>
      </c>
      <c r="H16" s="18" t="s">
        <v>84</v>
      </c>
    </row>
    <row r="17" spans="1:8" s="18" customFormat="1" x14ac:dyDescent="0.2">
      <c r="A17" s="16" t="s">
        <v>72</v>
      </c>
      <c r="E17" s="18" t="s">
        <v>105</v>
      </c>
      <c r="F17" s="18" t="s">
        <v>96</v>
      </c>
      <c r="G17" s="18" t="s">
        <v>106</v>
      </c>
      <c r="H17" s="18" t="s">
        <v>94</v>
      </c>
    </row>
    <row r="18" spans="1:8" s="15" customFormat="1" x14ac:dyDescent="0.2">
      <c r="A18" s="21" t="s">
        <v>37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tabSelected="1" workbookViewId="0"/>
  </sheetViews>
  <sheetFormatPr defaultColWidth="12.42578125" defaultRowHeight="12" x14ac:dyDescent="0.2"/>
  <cols>
    <col min="1" max="1" width="10.140625" style="4" bestFit="1" customWidth="1"/>
    <col min="2" max="2" width="11.7109375" style="5" bestFit="1" customWidth="1"/>
    <col min="3" max="3" width="10.85546875" style="4" bestFit="1" customWidth="1"/>
    <col min="4" max="4" width="12.42578125" style="4" bestFit="1" customWidth="1"/>
    <col min="5" max="5" width="15.28515625" style="6" bestFit="1" customWidth="1"/>
    <col min="6" max="6" width="11.85546875" style="5" bestFit="1" customWidth="1"/>
    <col min="7" max="16384" width="12.42578125" style="4"/>
  </cols>
  <sheetData>
    <row r="1" spans="1:6" s="1" customFormat="1" x14ac:dyDescent="0.2">
      <c r="A1" s="1" t="s">
        <v>0</v>
      </c>
      <c r="B1" s="2" t="s">
        <v>35</v>
      </c>
      <c r="C1" s="2" t="s">
        <v>34</v>
      </c>
      <c r="D1" s="2" t="s">
        <v>36</v>
      </c>
      <c r="E1" s="3" t="s">
        <v>1</v>
      </c>
      <c r="F1" s="2" t="s">
        <v>2</v>
      </c>
    </row>
    <row r="2" spans="1:6" x14ac:dyDescent="0.2">
      <c r="A2" s="4" t="s">
        <v>3</v>
      </c>
      <c r="B2" s="5">
        <f>'[1]BC WORMS'!AM2+'[2]MF  WORMS'!AM2</f>
        <v>7660777385.1590099</v>
      </c>
      <c r="C2" s="8">
        <f>'[3]BC WORMS'!AK2+[4]WORMS!AK2</f>
        <v>661660777.38515902</v>
      </c>
      <c r="D2" s="8">
        <f>'[5]BC WORMS'!X2+'[6]SWNR WORMS'!X2</f>
        <v>91500836.897898465</v>
      </c>
      <c r="E2" s="6">
        <v>1.1900000000000001E-3</v>
      </c>
      <c r="F2" s="5">
        <f>(B2+C2+D2)*E2</f>
        <v>10012587.40933606</v>
      </c>
    </row>
    <row r="3" spans="1:6" x14ac:dyDescent="0.2">
      <c r="A3" s="4" t="s">
        <v>4</v>
      </c>
      <c r="B3" s="5">
        <f>'[1]BC WORMS'!AM3+'[2]MF  WORMS'!AM3</f>
        <v>14363957597.173143</v>
      </c>
      <c r="C3" s="8">
        <f>'[3]BC WORMS'!AK3+[4]WORMS!AK3</f>
        <v>296819787.98586571</v>
      </c>
      <c r="D3" s="8">
        <f>'[5]BC WORMS'!X3+'[6]SWNR WORMS'!X3</f>
        <v>396503626.55755997</v>
      </c>
      <c r="E3" s="7">
        <v>6.8073999999999999E-4</v>
      </c>
      <c r="F3" s="5">
        <f t="shared" ref="F3:F11" si="0">(B3+C3+D3)*E3</f>
        <v>10250093.475915937</v>
      </c>
    </row>
    <row r="4" spans="1:6" x14ac:dyDescent="0.2">
      <c r="A4" s="4" t="s">
        <v>5</v>
      </c>
      <c r="B4" s="5">
        <f>'[1]BC WORMS'!AM4+'[2]MF  WORMS'!AM4</f>
        <v>7660777385.1590099</v>
      </c>
      <c r="C4" s="8">
        <f>'[3]BC WORMS'!AK4+[4]WORMS!AK4</f>
        <v>123674911.66077739</v>
      </c>
      <c r="D4" s="8">
        <f>'[5]BC WORMS'!X4+'[6]SWNR WORMS'!X4</f>
        <v>213501952.76176307</v>
      </c>
      <c r="E4" s="7">
        <v>6.8073999999999999E-4</v>
      </c>
      <c r="F4" s="5">
        <f t="shared" si="0"/>
        <v>5444527.3758601444</v>
      </c>
    </row>
    <row r="5" spans="1:6" x14ac:dyDescent="0.2">
      <c r="A5" s="4" t="s">
        <v>6</v>
      </c>
      <c r="B5" s="5">
        <f>'[1]BC WORMS'!AM5+'[2]MF  WORMS'!AM5</f>
        <v>3830388692.579505</v>
      </c>
      <c r="C5" s="8">
        <f>'[3]BC WORMS'!AK5+[4]WORMS!AK5</f>
        <v>6183745.5830388693</v>
      </c>
      <c r="D5" s="8">
        <f>'[5]BC WORMS'!X5+'[6]SWNR WORMS'!X5</f>
        <v>99125906.639389992</v>
      </c>
      <c r="E5" s="6">
        <v>3.1283000000000001E-3</v>
      </c>
      <c r="F5" s="5">
        <f t="shared" si="0"/>
        <v>12312045.132043891</v>
      </c>
    </row>
    <row r="6" spans="1:6" x14ac:dyDescent="0.2">
      <c r="A6" s="4" t="s">
        <v>7</v>
      </c>
      <c r="B6" s="5">
        <f>'[1]BC WORMS'!AM6+'[2]MF  WORMS'!AM6</f>
        <v>1276796230.8598349</v>
      </c>
      <c r="C6" s="8">
        <f>'[3]BC WORMS'!AK6+[4]WORMS!AK6</f>
        <v>0</v>
      </c>
      <c r="D6" s="8">
        <f>'[5]BC WORMS'!X6+'[6]SWNR WORMS'!X6</f>
        <v>30500278.96596615</v>
      </c>
      <c r="E6" s="6">
        <v>3.1283000000000001E-3</v>
      </c>
      <c r="F6" s="5">
        <f t="shared" si="0"/>
        <v>4089615.6716880538</v>
      </c>
    </row>
    <row r="7" spans="1:6" x14ac:dyDescent="0.2">
      <c r="A7" s="4" t="s">
        <v>8</v>
      </c>
      <c r="B7" s="5">
        <f>'[1]BC WORMS'!AM7+'[2]MF  WORMS'!AM7</f>
        <v>212799371.80997249</v>
      </c>
      <c r="C7" s="8">
        <f>'[3]BC WORMS'!AK7+[4]WORMS!AK7</f>
        <v>6183745.5830388693</v>
      </c>
      <c r="D7" s="8">
        <f>'[5]BC WORMS'!X7+'[6]SWNR WORMS'!X7</f>
        <v>7625069.7414915375</v>
      </c>
      <c r="E7" s="6">
        <v>3.1283000000000001E-3</v>
      </c>
      <c r="F7" s="5">
        <f t="shared" si="0"/>
        <v>708898.39181286539</v>
      </c>
    </row>
    <row r="8" spans="1:6" x14ac:dyDescent="0.2">
      <c r="A8" s="4" t="s">
        <v>9</v>
      </c>
      <c r="B8" s="5">
        <f>'[1]BC WORMS'!AM8+'[2]MF  WORMS'!AM8</f>
        <v>106399685.90498625</v>
      </c>
      <c r="C8" s="8">
        <f>'[3]BC WORMS'!AK8+[4]WORMS!AK8</f>
        <v>0</v>
      </c>
      <c r="D8" s="8">
        <f>'[5]BC WORMS'!X8+'[6]SWNR WORMS'!X8</f>
        <v>7625069.7414915375</v>
      </c>
      <c r="E8" s="6">
        <v>8.17442E-3</v>
      </c>
      <c r="F8" s="5">
        <f>(B8+C8+D8)*E8</f>
        <v>932086.24305168097</v>
      </c>
    </row>
    <row r="9" spans="1:6" x14ac:dyDescent="0.2">
      <c r="A9" s="4" t="s">
        <v>10</v>
      </c>
      <c r="B9" s="5">
        <f>'[1]BC WORMS'!AM9+'[2]MF  WORMS'!AM9</f>
        <v>0</v>
      </c>
      <c r="C9" s="8">
        <f>'[3]BC WORMS'!AK9+[4]WORMS!AK9</f>
        <v>6183745.5830388693</v>
      </c>
      <c r="D9" s="8">
        <f>'[5]BC WORMS'!X9+'[6]SWNR WORMS'!X9</f>
        <v>0</v>
      </c>
      <c r="E9" s="6">
        <v>8.17442E-3</v>
      </c>
      <c r="F9" s="5">
        <f t="shared" si="0"/>
        <v>50548.533568904597</v>
      </c>
    </row>
    <row r="10" spans="1:6" x14ac:dyDescent="0.2">
      <c r="A10" s="4" t="s">
        <v>11</v>
      </c>
      <c r="C10" s="8"/>
      <c r="D10" s="8">
        <f>'[5]BC WORMS'!X10+'[6]SWNR WORMS'!X10</f>
        <v>7625069.7414915375</v>
      </c>
      <c r="E10" s="6">
        <v>8.17442E-3</v>
      </c>
      <c r="F10" s="5">
        <f t="shared" si="0"/>
        <v>62330.522596243252</v>
      </c>
    </row>
    <row r="11" spans="1:6" x14ac:dyDescent="0.2">
      <c r="A11" s="4" t="s">
        <v>12</v>
      </c>
      <c r="C11" s="8"/>
      <c r="D11" s="8">
        <f>'[5]BC WORMS'!X11+'[6]SWNR WORMS'!X11</f>
        <v>7625069.7414915375</v>
      </c>
      <c r="E11" s="6">
        <v>1.538895E-2</v>
      </c>
      <c r="F11" s="5">
        <f t="shared" si="0"/>
        <v>117341.81699832621</v>
      </c>
    </row>
    <row r="12" spans="1:6" x14ac:dyDescent="0.2">
      <c r="A12" s="4" t="s">
        <v>13</v>
      </c>
      <c r="C12" s="8"/>
      <c r="D12" s="8"/>
    </row>
    <row r="13" spans="1:6" x14ac:dyDescent="0.2">
      <c r="A13" s="4" t="s">
        <v>14</v>
      </c>
      <c r="C13" s="8"/>
      <c r="D13" s="8"/>
    </row>
    <row r="14" spans="1:6" x14ac:dyDescent="0.2">
      <c r="A14" s="4" t="s">
        <v>15</v>
      </c>
      <c r="C14" s="8"/>
      <c r="D14" s="8"/>
    </row>
    <row r="15" spans="1:6" x14ac:dyDescent="0.2">
      <c r="A15" s="4" t="s">
        <v>16</v>
      </c>
      <c r="C15" s="8"/>
      <c r="D15" s="8"/>
    </row>
    <row r="16" spans="1:6" x14ac:dyDescent="0.2">
      <c r="A16" s="4" t="s">
        <v>17</v>
      </c>
      <c r="C16" s="8"/>
      <c r="D16" s="8"/>
    </row>
    <row r="17" spans="1:6" x14ac:dyDescent="0.2">
      <c r="A17" s="4" t="s">
        <v>18</v>
      </c>
      <c r="D17" s="8"/>
      <c r="E17" s="4"/>
      <c r="F17" s="4"/>
    </row>
    <row r="18" spans="1:6" x14ac:dyDescent="0.2">
      <c r="A18" s="4" t="s">
        <v>19</v>
      </c>
      <c r="D18" s="8"/>
      <c r="E18" s="4"/>
      <c r="F18" s="4"/>
    </row>
    <row r="19" spans="1:6" x14ac:dyDescent="0.2">
      <c r="A19" s="4" t="s">
        <v>20</v>
      </c>
      <c r="E19" s="4"/>
      <c r="F19" s="4"/>
    </row>
    <row r="20" spans="1:6" x14ac:dyDescent="0.2">
      <c r="A20" s="4" t="s">
        <v>21</v>
      </c>
      <c r="E20" s="4"/>
      <c r="F20" s="4"/>
    </row>
    <row r="21" spans="1:6" x14ac:dyDescent="0.2">
      <c r="A21" s="4" t="s">
        <v>22</v>
      </c>
      <c r="E21" s="4"/>
      <c r="F21" s="4"/>
    </row>
    <row r="22" spans="1:6" x14ac:dyDescent="0.2">
      <c r="A22" s="4" t="s">
        <v>23</v>
      </c>
      <c r="E22" s="4"/>
      <c r="F22" s="4"/>
    </row>
    <row r="23" spans="1:6" x14ac:dyDescent="0.2">
      <c r="A23" s="4" t="s">
        <v>24</v>
      </c>
      <c r="E23" s="4"/>
      <c r="F23" s="4"/>
    </row>
    <row r="24" spans="1:6" x14ac:dyDescent="0.2">
      <c r="A24" s="4" t="s">
        <v>25</v>
      </c>
      <c r="E24" s="4"/>
      <c r="F24" s="4"/>
    </row>
    <row r="25" spans="1:6" x14ac:dyDescent="0.2">
      <c r="A25" s="4" t="s">
        <v>26</v>
      </c>
      <c r="E25" s="4"/>
      <c r="F25" s="4"/>
    </row>
    <row r="26" spans="1:6" x14ac:dyDescent="0.2">
      <c r="A26" s="4" t="s">
        <v>27</v>
      </c>
      <c r="E26" s="4"/>
      <c r="F26" s="4"/>
    </row>
    <row r="27" spans="1:6" x14ac:dyDescent="0.2">
      <c r="A27" s="4" t="s">
        <v>28</v>
      </c>
      <c r="E27" s="4"/>
      <c r="F27" s="4"/>
    </row>
    <row r="28" spans="1:6" x14ac:dyDescent="0.2">
      <c r="A28" s="4" t="s">
        <v>29</v>
      </c>
      <c r="E28" s="4"/>
      <c r="F28" s="4"/>
    </row>
    <row r="29" spans="1:6" x14ac:dyDescent="0.2">
      <c r="A29" s="4" t="s">
        <v>30</v>
      </c>
      <c r="E29" s="4"/>
      <c r="F29" s="4"/>
    </row>
    <row r="30" spans="1:6" x14ac:dyDescent="0.2">
      <c r="A30" s="4" t="s">
        <v>31</v>
      </c>
      <c r="E30" s="4"/>
      <c r="F30" s="4"/>
    </row>
    <row r="31" spans="1:6" x14ac:dyDescent="0.2">
      <c r="A31" s="4" t="s">
        <v>32</v>
      </c>
      <c r="E31" s="4"/>
      <c r="F31" s="4"/>
    </row>
    <row r="32" spans="1:6" x14ac:dyDescent="0.2">
      <c r="A32" s="4" t="s">
        <v>33</v>
      </c>
      <c r="E32" s="4"/>
      <c r="F32" s="4"/>
    </row>
    <row r="33" spans="1:6" s="1" customFormat="1" x14ac:dyDescent="0.2">
      <c r="A33" s="1" t="s">
        <v>37</v>
      </c>
      <c r="B33" s="2">
        <f>SUM(B2:B32)</f>
        <v>35111896348.645462</v>
      </c>
      <c r="C33" s="2">
        <f t="shared" ref="C33:D33" si="1">SUM(C2:C32)</f>
        <v>1100706713.7809186</v>
      </c>
      <c r="D33" s="2">
        <f t="shared" si="1"/>
        <v>861632880.78854382</v>
      </c>
      <c r="E33" s="3"/>
      <c r="F33" s="2">
        <f>SUM(F2:F32)</f>
        <v>43980074.572872102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F2" sqref="F2:F3"/>
    </sheetView>
  </sheetViews>
  <sheetFormatPr defaultColWidth="12.42578125" defaultRowHeight="12" x14ac:dyDescent="0.2"/>
  <cols>
    <col min="1" max="1" width="10.140625" style="4" bestFit="1" customWidth="1"/>
    <col min="2" max="2" width="11.7109375" style="5" bestFit="1" customWidth="1"/>
    <col min="3" max="3" width="10.42578125" style="4" bestFit="1" customWidth="1"/>
    <col min="4" max="4" width="12.42578125" style="4" bestFit="1" customWidth="1"/>
    <col min="5" max="5" width="15.28515625" style="6" bestFit="1" customWidth="1"/>
    <col min="6" max="6" width="11.85546875" style="5" bestFit="1" customWidth="1"/>
    <col min="7" max="16384" width="12.42578125" style="4"/>
  </cols>
  <sheetData>
    <row r="1" spans="1:6" s="1" customFormat="1" x14ac:dyDescent="0.2">
      <c r="A1" s="1" t="s">
        <v>0</v>
      </c>
      <c r="B1" s="2" t="s">
        <v>35</v>
      </c>
      <c r="C1" s="2" t="s">
        <v>34</v>
      </c>
      <c r="D1" s="2" t="s">
        <v>36</v>
      </c>
      <c r="E1" s="3" t="s">
        <v>1</v>
      </c>
      <c r="F1" s="2" t="s">
        <v>2</v>
      </c>
    </row>
    <row r="2" spans="1:6" x14ac:dyDescent="0.2">
      <c r="A2" s="4" t="s">
        <v>3</v>
      </c>
      <c r="B2" s="5">
        <f>'[1]BC CRUSTACEA'!AM2+'[2]MF CRUSTACEA'!AM2</f>
        <v>11065567334.11857</v>
      </c>
      <c r="C2" s="8">
        <f>'[3]BC CRUSTACEA'!AK2+[4]CRUSTACEA!AK2</f>
        <v>68021201.413427562</v>
      </c>
      <c r="D2" s="8">
        <f>'[5]BC CRUSTACEA'!X2+'[6]SWNR CRUSTACEA'!X2</f>
        <v>419378835.78203452</v>
      </c>
      <c r="E2" s="7">
        <v>1.596E-5</v>
      </c>
      <c r="F2" s="5">
        <f>(B2+C2+D2)*E2</f>
        <v>184385.35924617195</v>
      </c>
    </row>
    <row r="3" spans="1:6" x14ac:dyDescent="0.2">
      <c r="A3" s="4" t="s">
        <v>4</v>
      </c>
      <c r="B3" s="5">
        <f>'[1]BC CRUSTACEA'!AM3+'[2]MF CRUSTACEA'!AM3</f>
        <v>6490380840.2041616</v>
      </c>
      <c r="C3" s="8">
        <f>'[3]BC CRUSTACEA'!AK3+[4]CRUSTACEA!AK3</f>
        <v>6183745.5830388693</v>
      </c>
      <c r="D3" s="8">
        <f>'[5]BC CRUSTACEA'!X3+'[6]SWNR CRUSTACEA'!X3</f>
        <v>350753208.10861075</v>
      </c>
      <c r="E3" s="7">
        <v>8.1205999999999997E-4</v>
      </c>
      <c r="F3" s="5">
        <f>(B3+C3+D3)*E3</f>
        <v>5560432.8877110332</v>
      </c>
    </row>
    <row r="4" spans="1:6" x14ac:dyDescent="0.2">
      <c r="A4" s="4" t="s">
        <v>5</v>
      </c>
      <c r="C4" s="8"/>
      <c r="D4" s="8"/>
    </row>
    <row r="5" spans="1:6" x14ac:dyDescent="0.2">
      <c r="A5" s="4" t="s">
        <v>6</v>
      </c>
      <c r="C5" s="8"/>
      <c r="D5" s="8"/>
    </row>
    <row r="6" spans="1:6" x14ac:dyDescent="0.2">
      <c r="A6" s="4" t="s">
        <v>7</v>
      </c>
      <c r="C6" s="8"/>
      <c r="D6" s="8"/>
    </row>
    <row r="7" spans="1:6" x14ac:dyDescent="0.2">
      <c r="A7" s="4" t="s">
        <v>8</v>
      </c>
      <c r="C7" s="8"/>
      <c r="D7" s="8"/>
    </row>
    <row r="8" spans="1:6" x14ac:dyDescent="0.2">
      <c r="A8" s="4" t="s">
        <v>9</v>
      </c>
      <c r="C8" s="8"/>
      <c r="D8" s="8"/>
    </row>
    <row r="9" spans="1:6" x14ac:dyDescent="0.2">
      <c r="A9" s="4" t="s">
        <v>10</v>
      </c>
      <c r="C9" s="8"/>
      <c r="D9" s="8"/>
    </row>
    <row r="10" spans="1:6" x14ac:dyDescent="0.2">
      <c r="A10" s="4" t="s">
        <v>11</v>
      </c>
      <c r="C10" s="8"/>
    </row>
    <row r="11" spans="1:6" x14ac:dyDescent="0.2">
      <c r="A11" s="4" t="s">
        <v>12</v>
      </c>
    </row>
    <row r="12" spans="1:6" x14ac:dyDescent="0.2">
      <c r="A12" s="4" t="s">
        <v>13</v>
      </c>
    </row>
    <row r="13" spans="1:6" x14ac:dyDescent="0.2">
      <c r="A13" s="4" t="s">
        <v>14</v>
      </c>
    </row>
    <row r="14" spans="1:6" x14ac:dyDescent="0.2">
      <c r="A14" s="4" t="s">
        <v>15</v>
      </c>
    </row>
    <row r="15" spans="1:6" x14ac:dyDescent="0.2">
      <c r="A15" s="4" t="s">
        <v>16</v>
      </c>
    </row>
    <row r="16" spans="1:6" x14ac:dyDescent="0.2">
      <c r="A16" s="4" t="s">
        <v>17</v>
      </c>
    </row>
    <row r="17" spans="1:6" x14ac:dyDescent="0.2">
      <c r="A17" s="4" t="s">
        <v>18</v>
      </c>
      <c r="E17" s="4"/>
      <c r="F17" s="4"/>
    </row>
    <row r="18" spans="1:6" x14ac:dyDescent="0.2">
      <c r="A18" s="4" t="s">
        <v>19</v>
      </c>
      <c r="E18" s="4"/>
      <c r="F18" s="4"/>
    </row>
    <row r="19" spans="1:6" x14ac:dyDescent="0.2">
      <c r="A19" s="4" t="s">
        <v>20</v>
      </c>
      <c r="E19" s="4"/>
      <c r="F19" s="4"/>
    </row>
    <row r="20" spans="1:6" x14ac:dyDescent="0.2">
      <c r="A20" s="4" t="s">
        <v>21</v>
      </c>
      <c r="E20" s="4"/>
      <c r="F20" s="4"/>
    </row>
    <row r="21" spans="1:6" x14ac:dyDescent="0.2">
      <c r="A21" s="4" t="s">
        <v>22</v>
      </c>
      <c r="E21" s="4"/>
      <c r="F21" s="4"/>
    </row>
    <row r="22" spans="1:6" x14ac:dyDescent="0.2">
      <c r="A22" s="4" t="s">
        <v>23</v>
      </c>
      <c r="E22" s="4"/>
      <c r="F22" s="4"/>
    </row>
    <row r="23" spans="1:6" x14ac:dyDescent="0.2">
      <c r="A23" s="4" t="s">
        <v>24</v>
      </c>
      <c r="E23" s="4"/>
      <c r="F23" s="4"/>
    </row>
    <row r="24" spans="1:6" x14ac:dyDescent="0.2">
      <c r="A24" s="4" t="s">
        <v>25</v>
      </c>
      <c r="E24" s="4"/>
      <c r="F24" s="4"/>
    </row>
    <row r="25" spans="1:6" x14ac:dyDescent="0.2">
      <c r="A25" s="4" t="s">
        <v>26</v>
      </c>
      <c r="E25" s="4"/>
      <c r="F25" s="4"/>
    </row>
    <row r="26" spans="1:6" x14ac:dyDescent="0.2">
      <c r="A26" s="4" t="s">
        <v>27</v>
      </c>
      <c r="E26" s="4"/>
      <c r="F26" s="4"/>
    </row>
    <row r="27" spans="1:6" x14ac:dyDescent="0.2">
      <c r="A27" s="4" t="s">
        <v>28</v>
      </c>
      <c r="E27" s="4"/>
      <c r="F27" s="4"/>
    </row>
    <row r="28" spans="1:6" x14ac:dyDescent="0.2">
      <c r="A28" s="4" t="s">
        <v>29</v>
      </c>
      <c r="E28" s="4"/>
      <c r="F28" s="4"/>
    </row>
    <row r="29" spans="1:6" x14ac:dyDescent="0.2">
      <c r="A29" s="4" t="s">
        <v>30</v>
      </c>
      <c r="E29" s="4"/>
      <c r="F29" s="4"/>
    </row>
    <row r="30" spans="1:6" x14ac:dyDescent="0.2">
      <c r="A30" s="4" t="s">
        <v>31</v>
      </c>
      <c r="E30" s="4"/>
      <c r="F30" s="4"/>
    </row>
    <row r="31" spans="1:6" x14ac:dyDescent="0.2">
      <c r="A31" s="4" t="s">
        <v>32</v>
      </c>
      <c r="E31" s="4"/>
      <c r="F31" s="4"/>
    </row>
    <row r="32" spans="1:6" x14ac:dyDescent="0.2">
      <c r="A32" s="4" t="s">
        <v>33</v>
      </c>
      <c r="E32" s="4"/>
      <c r="F32" s="4"/>
    </row>
    <row r="33" spans="1:6" x14ac:dyDescent="0.2">
      <c r="A33" s="1" t="s">
        <v>37</v>
      </c>
      <c r="B33" s="2">
        <f>SUM(B2:B32)</f>
        <v>17555948174.322731</v>
      </c>
      <c r="C33" s="2">
        <f t="shared" ref="C33:D33" si="0">SUM(C2:C32)</f>
        <v>74204946.996466428</v>
      </c>
      <c r="D33" s="2">
        <f t="shared" si="0"/>
        <v>770132043.89064527</v>
      </c>
      <c r="E33" s="3"/>
      <c r="F33" s="2">
        <f>SUM(F2:F32)</f>
        <v>5744818.2469572052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F2" sqref="F2:F5"/>
    </sheetView>
  </sheetViews>
  <sheetFormatPr defaultColWidth="12.42578125" defaultRowHeight="12" x14ac:dyDescent="0.2"/>
  <cols>
    <col min="1" max="1" width="10.140625" style="4" bestFit="1" customWidth="1"/>
    <col min="2" max="2" width="10.85546875" style="5" bestFit="1" customWidth="1"/>
    <col min="3" max="3" width="10.42578125" style="4" bestFit="1" customWidth="1"/>
    <col min="4" max="4" width="12.42578125" style="4" bestFit="1" customWidth="1"/>
    <col min="5" max="5" width="15.28515625" style="6" bestFit="1" customWidth="1"/>
    <col min="6" max="6" width="11.85546875" style="5" bestFit="1" customWidth="1"/>
    <col min="7" max="16384" width="12.42578125" style="4"/>
  </cols>
  <sheetData>
    <row r="1" spans="1:6" s="1" customFormat="1" x14ac:dyDescent="0.2">
      <c r="A1" s="1" t="s">
        <v>0</v>
      </c>
      <c r="B1" s="2" t="s">
        <v>35</v>
      </c>
      <c r="C1" s="2" t="s">
        <v>34</v>
      </c>
      <c r="D1" s="2" t="s">
        <v>36</v>
      </c>
      <c r="E1" s="3" t="s">
        <v>1</v>
      </c>
      <c r="F1" s="2" t="s">
        <v>2</v>
      </c>
    </row>
    <row r="2" spans="1:6" x14ac:dyDescent="0.2">
      <c r="A2" s="4" t="s">
        <v>3</v>
      </c>
      <c r="B2" s="5">
        <f>'[1]BC MOLLUSCS'!AM2+'[2]MF MOLLUSCS'!AM2</f>
        <v>2234393404.0047112</v>
      </c>
      <c r="C2" s="8">
        <f>'[3]BC MOLLUSCS'!AK2+[4]MOLLUSCS!AK2</f>
        <v>568904593.63957596</v>
      </c>
      <c r="D2" s="8">
        <f>'[5]BC MOLLUSCS'!X2+'[6]SWNR MOLLUSCS'!X2</f>
        <v>427003905.52352613</v>
      </c>
      <c r="E2" s="6">
        <v>3.8932200000000002E-3</v>
      </c>
      <c r="F2" s="5">
        <f>(B2+C2+D2)*E2</f>
        <v>12576275.975450994</v>
      </c>
    </row>
    <row r="3" spans="1:6" x14ac:dyDescent="0.2">
      <c r="A3" s="4" t="s">
        <v>4</v>
      </c>
      <c r="B3" s="5">
        <f>'[1]BC MOLLUSCS'!AM3+'[2]MF MOLLUSCS'!AM3</f>
        <v>212799371.80997249</v>
      </c>
      <c r="C3" s="8">
        <f>'[3]BC MOLLUSCS'!AK3+[4]MOLLUSCS!AK3</f>
        <v>37102473.498233214</v>
      </c>
      <c r="D3" s="8">
        <f>'[5]BC MOLLUSCS'!X3+'[6]SWNR MOLLUSCS'!X3</f>
        <v>76250697.414915383</v>
      </c>
      <c r="E3" s="6">
        <v>3.8932200000000002E-3</v>
      </c>
      <c r="F3" s="5">
        <f>(B3+C3+D3)*E3</f>
        <v>1269783.6023805097</v>
      </c>
    </row>
    <row r="4" spans="1:6" x14ac:dyDescent="0.2">
      <c r="A4" s="4" t="s">
        <v>5</v>
      </c>
      <c r="B4" s="5">
        <f>'[1]BC MOLLUSCS'!AM4+'[2]MF MOLLUSCS'!AM4</f>
        <v>212799371.80997249</v>
      </c>
      <c r="C4" s="8">
        <f>'[3]BC MOLLUSCS'!AK4+[4]MOLLUSCS!AK4</f>
        <v>12367491.166077739</v>
      </c>
      <c r="D4" s="8">
        <f>'[5]BC MOLLUSCS'!X4+'[6]SWNR MOLLUSCS'!X4</f>
        <v>22875209.224474613</v>
      </c>
      <c r="E4" s="6">
        <v>1.4350730000000001E-2</v>
      </c>
      <c r="F4" s="5">
        <f>(B4+C4+D4)*E4</f>
        <v>3559584.8067902378</v>
      </c>
    </row>
    <row r="5" spans="1:6" x14ac:dyDescent="0.2">
      <c r="A5" s="4" t="s">
        <v>6</v>
      </c>
      <c r="B5" s="5">
        <f>'[1]BC MOLLUSCS'!AM5+'[2]MF MOLLUSCS'!AM5</f>
        <v>0</v>
      </c>
      <c r="C5" s="8"/>
      <c r="D5" s="8"/>
      <c r="E5" s="6">
        <v>3.388385E-2</v>
      </c>
      <c r="F5" s="5">
        <f>(B5+C5+D5)*E5</f>
        <v>0</v>
      </c>
    </row>
    <row r="6" spans="1:6" x14ac:dyDescent="0.2">
      <c r="A6" s="4" t="s">
        <v>7</v>
      </c>
      <c r="C6" s="8"/>
      <c r="D6" s="8"/>
    </row>
    <row r="7" spans="1:6" x14ac:dyDescent="0.2">
      <c r="A7" s="4" t="s">
        <v>8</v>
      </c>
      <c r="C7" s="8"/>
      <c r="D7" s="8"/>
    </row>
    <row r="8" spans="1:6" x14ac:dyDescent="0.2">
      <c r="A8" s="4" t="s">
        <v>9</v>
      </c>
      <c r="C8" s="8"/>
      <c r="D8" s="8"/>
    </row>
    <row r="9" spans="1:6" x14ac:dyDescent="0.2">
      <c r="A9" s="4" t="s">
        <v>10</v>
      </c>
      <c r="C9" s="8"/>
      <c r="D9" s="8"/>
    </row>
    <row r="10" spans="1:6" x14ac:dyDescent="0.2">
      <c r="A10" s="4" t="s">
        <v>11</v>
      </c>
      <c r="C10" s="8"/>
    </row>
    <row r="11" spans="1:6" x14ac:dyDescent="0.2">
      <c r="A11" s="4" t="s">
        <v>12</v>
      </c>
    </row>
    <row r="12" spans="1:6" x14ac:dyDescent="0.2">
      <c r="A12" s="4" t="s">
        <v>13</v>
      </c>
    </row>
    <row r="13" spans="1:6" x14ac:dyDescent="0.2">
      <c r="A13" s="4" t="s">
        <v>14</v>
      </c>
    </row>
    <row r="14" spans="1:6" x14ac:dyDescent="0.2">
      <c r="A14" s="4" t="s">
        <v>15</v>
      </c>
    </row>
    <row r="15" spans="1:6" x14ac:dyDescent="0.2">
      <c r="A15" s="4" t="s">
        <v>16</v>
      </c>
    </row>
    <row r="16" spans="1:6" x14ac:dyDescent="0.2">
      <c r="A16" s="4" t="s">
        <v>17</v>
      </c>
    </row>
    <row r="17" spans="1:6" x14ac:dyDescent="0.2">
      <c r="A17" s="4" t="s">
        <v>18</v>
      </c>
      <c r="E17" s="4"/>
      <c r="F17" s="4"/>
    </row>
    <row r="18" spans="1:6" x14ac:dyDescent="0.2">
      <c r="A18" s="4" t="s">
        <v>19</v>
      </c>
      <c r="E18" s="4"/>
      <c r="F18" s="4"/>
    </row>
    <row r="19" spans="1:6" x14ac:dyDescent="0.2">
      <c r="A19" s="4" t="s">
        <v>20</v>
      </c>
      <c r="E19" s="4"/>
      <c r="F19" s="4"/>
    </row>
    <row r="20" spans="1:6" x14ac:dyDescent="0.2">
      <c r="A20" s="4" t="s">
        <v>21</v>
      </c>
      <c r="E20" s="4"/>
      <c r="F20" s="4"/>
    </row>
    <row r="21" spans="1:6" x14ac:dyDescent="0.2">
      <c r="A21" s="4" t="s">
        <v>22</v>
      </c>
      <c r="E21" s="4"/>
      <c r="F21" s="4"/>
    </row>
    <row r="22" spans="1:6" x14ac:dyDescent="0.2">
      <c r="A22" s="4" t="s">
        <v>23</v>
      </c>
      <c r="E22" s="4"/>
      <c r="F22" s="4"/>
    </row>
    <row r="23" spans="1:6" x14ac:dyDescent="0.2">
      <c r="A23" s="4" t="s">
        <v>24</v>
      </c>
      <c r="E23" s="4"/>
      <c r="F23" s="4"/>
    </row>
    <row r="24" spans="1:6" x14ac:dyDescent="0.2">
      <c r="A24" s="4" t="s">
        <v>25</v>
      </c>
      <c r="E24" s="4"/>
      <c r="F24" s="4"/>
    </row>
    <row r="25" spans="1:6" x14ac:dyDescent="0.2">
      <c r="A25" s="4" t="s">
        <v>26</v>
      </c>
      <c r="E25" s="4"/>
      <c r="F25" s="4"/>
    </row>
    <row r="26" spans="1:6" x14ac:dyDescent="0.2">
      <c r="A26" s="4" t="s">
        <v>27</v>
      </c>
      <c r="E26" s="4"/>
      <c r="F26" s="4"/>
    </row>
    <row r="27" spans="1:6" x14ac:dyDescent="0.2">
      <c r="A27" s="4" t="s">
        <v>28</v>
      </c>
      <c r="E27" s="4"/>
      <c r="F27" s="4"/>
    </row>
    <row r="28" spans="1:6" x14ac:dyDescent="0.2">
      <c r="A28" s="4" t="s">
        <v>29</v>
      </c>
      <c r="E28" s="4"/>
      <c r="F28" s="4"/>
    </row>
    <row r="29" spans="1:6" x14ac:dyDescent="0.2">
      <c r="A29" s="4" t="s">
        <v>30</v>
      </c>
      <c r="E29" s="4"/>
      <c r="F29" s="4"/>
    </row>
    <row r="30" spans="1:6" x14ac:dyDescent="0.2">
      <c r="A30" s="4" t="s">
        <v>31</v>
      </c>
      <c r="E30" s="4"/>
      <c r="F30" s="4"/>
    </row>
    <row r="31" spans="1:6" x14ac:dyDescent="0.2">
      <c r="A31" s="4" t="s">
        <v>32</v>
      </c>
      <c r="E31" s="4"/>
      <c r="F31" s="4"/>
    </row>
    <row r="32" spans="1:6" x14ac:dyDescent="0.2">
      <c r="A32" s="4" t="s">
        <v>33</v>
      </c>
      <c r="E32" s="4"/>
      <c r="F32" s="4"/>
    </row>
    <row r="33" spans="1:6" s="1" customFormat="1" x14ac:dyDescent="0.2">
      <c r="A33" s="1" t="s">
        <v>37</v>
      </c>
      <c r="B33" s="2">
        <f>SUM(B2:B32)</f>
        <v>2659992147.6246557</v>
      </c>
      <c r="C33" s="2">
        <f t="shared" ref="C33:D33" si="0">SUM(C2:C32)</f>
        <v>618374558.30388689</v>
      </c>
      <c r="D33" s="2">
        <f t="shared" si="0"/>
        <v>526129812.16291612</v>
      </c>
      <c r="E33" s="3"/>
      <c r="F33" s="2">
        <f>SUM(F2:F32)</f>
        <v>17405644.384621743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>
      <selection activeCell="B2" sqref="B2"/>
    </sheetView>
  </sheetViews>
  <sheetFormatPr defaultColWidth="12.42578125" defaultRowHeight="12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16384" width="12.42578125" style="4"/>
  </cols>
  <sheetData>
    <row r="1" spans="1:7" s="1" customForma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</row>
    <row r="2" spans="1:7" x14ac:dyDescent="0.2">
      <c r="A2" s="4" t="s">
        <v>3</v>
      </c>
      <c r="B2" s="5">
        <f>'WORMS - ALL SITES'!B2+'WORMS - ALL SITES'!C2+'WORMS - ALL SITES'!D2</f>
        <v>8413938999.4420671</v>
      </c>
      <c r="C2" s="8">
        <f>'CRUSTACEA - ALL SITES'!B2+'CRUSTACEA - ALL SITES'!C2+'CRUSTACEA - ALL SITES'!D2</f>
        <v>11552967371.314032</v>
      </c>
      <c r="D2" s="8">
        <f>'MOLLUSCS - ALL SITES'!B2+'MOLLUSCS - ALL SITES'!C2+'MOLLUSCS - ALL SITES'!D2</f>
        <v>3230301903.1678133</v>
      </c>
      <c r="E2" s="5">
        <f>'WORMS - ALL SITES'!F2</f>
        <v>10012587.40933606</v>
      </c>
      <c r="F2" s="5">
        <f>'CRUSTACEA - ALL SITES'!F2</f>
        <v>184385.35924617195</v>
      </c>
      <c r="G2" s="8">
        <f>'MOLLUSCS - ALL SITES'!F2</f>
        <v>12576275.975450994</v>
      </c>
    </row>
    <row r="3" spans="1:7" x14ac:dyDescent="0.2">
      <c r="A3" s="4" t="s">
        <v>4</v>
      </c>
      <c r="B3" s="5">
        <f>'WORMS - ALL SITES'!B3+'WORMS - ALL SITES'!C3+'WORMS - ALL SITES'!D3</f>
        <v>15057281011.71657</v>
      </c>
      <c r="C3" s="8">
        <f>'CRUSTACEA - ALL SITES'!B3+'CRUSTACEA - ALL SITES'!C3+'CRUSTACEA - ALL SITES'!D3</f>
        <v>6847317793.895812</v>
      </c>
      <c r="D3" s="8">
        <f>'MOLLUSCS - ALL SITES'!B3+'MOLLUSCS - ALL SITES'!C3+'MOLLUSCS - ALL SITES'!D3</f>
        <v>326152542.72312111</v>
      </c>
      <c r="E3" s="5">
        <f>'WORMS - ALL SITES'!F3</f>
        <v>10250093.475915937</v>
      </c>
      <c r="F3" s="5">
        <f>'CRUSTACEA - ALL SITES'!F3</f>
        <v>5560432.8877110332</v>
      </c>
      <c r="G3" s="8">
        <f>'MOLLUSCS - ALL SITES'!F3</f>
        <v>1269783.6023805097</v>
      </c>
    </row>
    <row r="4" spans="1:7" x14ac:dyDescent="0.2">
      <c r="A4" s="4" t="s">
        <v>5</v>
      </c>
      <c r="B4" s="5">
        <f>'WORMS - ALL SITES'!B4+'WORMS - ALL SITES'!C4+'WORMS - ALL SITES'!D4</f>
        <v>7997954249.5815496</v>
      </c>
      <c r="C4" s="8"/>
      <c r="D4" s="8">
        <f>'MOLLUSCS - ALL SITES'!B4+'MOLLUSCS - ALL SITES'!C4+'MOLLUSCS - ALL SITES'!D4</f>
        <v>248042072.20052484</v>
      </c>
      <c r="E4" s="5">
        <f>'WORMS - ALL SITES'!F4</f>
        <v>5444527.3758601444</v>
      </c>
      <c r="G4" s="8">
        <f>'MOLLUSCS - ALL SITES'!F4</f>
        <v>3559584.8067902378</v>
      </c>
    </row>
    <row r="5" spans="1:7" x14ac:dyDescent="0.2">
      <c r="A5" s="4" t="s">
        <v>6</v>
      </c>
      <c r="B5" s="5">
        <f>'WORMS - ALL SITES'!B5+'WORMS - ALL SITES'!C5+'WORMS - ALL SITES'!D5</f>
        <v>3935698344.8019338</v>
      </c>
      <c r="C5" s="8"/>
      <c r="D5" s="8">
        <f>'MOLLUSCS - ALL SITES'!B5+'MOLLUSCS - ALL SITES'!C5+'MOLLUSCS - ALL SITES'!D5</f>
        <v>0</v>
      </c>
      <c r="E5" s="5">
        <f>'WORMS - ALL SITES'!F5</f>
        <v>12312045.132043891</v>
      </c>
      <c r="G5" s="8">
        <f>'MOLLUSCS - ALL SITES'!F5</f>
        <v>0</v>
      </c>
    </row>
    <row r="6" spans="1:7" x14ac:dyDescent="0.2">
      <c r="A6" s="4" t="s">
        <v>7</v>
      </c>
      <c r="B6" s="5">
        <f>'WORMS - ALL SITES'!B6+'WORMS - ALL SITES'!C6+'WORMS - ALL SITES'!D6</f>
        <v>1307296509.8258011</v>
      </c>
      <c r="D6" s="8"/>
      <c r="E6" s="5">
        <f>'WORMS - ALL SITES'!F6</f>
        <v>4089615.6716880538</v>
      </c>
      <c r="G6" s="8"/>
    </row>
    <row r="7" spans="1:7" x14ac:dyDescent="0.2">
      <c r="A7" s="4" t="s">
        <v>8</v>
      </c>
      <c r="B7" s="5">
        <f>'WORMS - ALL SITES'!B7+'WORMS - ALL SITES'!C7+'WORMS - ALL SITES'!D7</f>
        <v>226608187.13450289</v>
      </c>
      <c r="D7" s="8"/>
      <c r="E7" s="5">
        <f>'WORMS - ALL SITES'!F7</f>
        <v>708898.39181286539</v>
      </c>
      <c r="G7" s="8"/>
    </row>
    <row r="8" spans="1:7" x14ac:dyDescent="0.2">
      <c r="A8" s="4" t="s">
        <v>9</v>
      </c>
      <c r="B8" s="5">
        <f>'WORMS - ALL SITES'!B8+'WORMS - ALL SITES'!C8+'WORMS - ALL SITES'!D8</f>
        <v>114024755.64647779</v>
      </c>
      <c r="E8" s="5">
        <f>'WORMS - ALL SITES'!F8</f>
        <v>932086.24305168097</v>
      </c>
      <c r="G8" s="8"/>
    </row>
    <row r="9" spans="1:7" x14ac:dyDescent="0.2">
      <c r="A9" s="4" t="s">
        <v>10</v>
      </c>
      <c r="B9" s="5">
        <f>'WORMS - ALL SITES'!B9+'WORMS - ALL SITES'!C9+'WORMS - ALL SITES'!D9</f>
        <v>6183745.5830388693</v>
      </c>
      <c r="E9" s="5">
        <f>'WORMS - ALL SITES'!F9</f>
        <v>50548.533568904597</v>
      </c>
    </row>
    <row r="10" spans="1:7" x14ac:dyDescent="0.2">
      <c r="A10" s="4" t="s">
        <v>11</v>
      </c>
      <c r="B10" s="5">
        <f>'WORMS - ALL SITES'!B10+'WORMS - ALL SITES'!C10+'WORMS - ALL SITES'!D10</f>
        <v>7625069.7414915375</v>
      </c>
      <c r="E10" s="5">
        <f>'WORMS - ALL SITES'!F10</f>
        <v>62330.522596243252</v>
      </c>
    </row>
    <row r="11" spans="1:7" x14ac:dyDescent="0.2">
      <c r="A11" s="4" t="s">
        <v>12</v>
      </c>
      <c r="B11" s="5">
        <f>'WORMS - ALL SITES'!B11+'WORMS - ALL SITES'!C11+'WORMS - ALL SITES'!D11</f>
        <v>7625069.7414915375</v>
      </c>
      <c r="E11" s="5">
        <f>'WORMS - ALL SITES'!F11</f>
        <v>117341.81699832621</v>
      </c>
    </row>
    <row r="12" spans="1:7" x14ac:dyDescent="0.2">
      <c r="A12" s="4" t="s">
        <v>13</v>
      </c>
    </row>
    <row r="13" spans="1:7" x14ac:dyDescent="0.2">
      <c r="A13" s="4" t="s">
        <v>14</v>
      </c>
    </row>
    <row r="14" spans="1:7" x14ac:dyDescent="0.2">
      <c r="A14" s="4" t="s">
        <v>15</v>
      </c>
    </row>
    <row r="15" spans="1:7" x14ac:dyDescent="0.2">
      <c r="A15" s="4" t="s">
        <v>16</v>
      </c>
    </row>
    <row r="16" spans="1:7" x14ac:dyDescent="0.2">
      <c r="A16" s="4" t="s">
        <v>17</v>
      </c>
    </row>
    <row r="17" spans="1:6" x14ac:dyDescent="0.2">
      <c r="A17" s="4" t="s">
        <v>18</v>
      </c>
      <c r="E17" s="8"/>
      <c r="F17" s="4"/>
    </row>
    <row r="18" spans="1:6" x14ac:dyDescent="0.2">
      <c r="A18" s="4" t="s">
        <v>19</v>
      </c>
      <c r="E18" s="8"/>
      <c r="F18" s="4"/>
    </row>
    <row r="19" spans="1:6" x14ac:dyDescent="0.2">
      <c r="A19" s="4" t="s">
        <v>20</v>
      </c>
      <c r="E19" s="8"/>
      <c r="F19" s="4"/>
    </row>
    <row r="20" spans="1:6" x14ac:dyDescent="0.2">
      <c r="A20" s="4" t="s">
        <v>21</v>
      </c>
      <c r="E20" s="8"/>
      <c r="F20" s="4"/>
    </row>
    <row r="21" spans="1:6" x14ac:dyDescent="0.2">
      <c r="A21" s="4" t="s">
        <v>22</v>
      </c>
      <c r="E21" s="8"/>
      <c r="F21" s="4"/>
    </row>
    <row r="22" spans="1:6" x14ac:dyDescent="0.2">
      <c r="A22" s="4" t="s">
        <v>23</v>
      </c>
      <c r="E22" s="8"/>
      <c r="F22" s="4"/>
    </row>
    <row r="23" spans="1:6" x14ac:dyDescent="0.2">
      <c r="A23" s="4" t="s">
        <v>24</v>
      </c>
      <c r="E23" s="8"/>
      <c r="F23" s="4"/>
    </row>
    <row r="24" spans="1:6" x14ac:dyDescent="0.2">
      <c r="A24" s="4" t="s">
        <v>25</v>
      </c>
      <c r="E24" s="8"/>
      <c r="F24" s="4"/>
    </row>
    <row r="25" spans="1:6" x14ac:dyDescent="0.2">
      <c r="A25" s="4" t="s">
        <v>26</v>
      </c>
      <c r="E25" s="8"/>
      <c r="F25" s="4"/>
    </row>
    <row r="26" spans="1:6" x14ac:dyDescent="0.2">
      <c r="A26" s="4" t="s">
        <v>27</v>
      </c>
      <c r="E26" s="8"/>
      <c r="F26" s="4"/>
    </row>
    <row r="27" spans="1:6" x14ac:dyDescent="0.2">
      <c r="A27" s="4" t="s">
        <v>28</v>
      </c>
      <c r="E27" s="8"/>
      <c r="F27" s="4"/>
    </row>
    <row r="28" spans="1:6" x14ac:dyDescent="0.2">
      <c r="A28" s="4" t="s">
        <v>29</v>
      </c>
      <c r="E28" s="8"/>
      <c r="F28" s="4"/>
    </row>
    <row r="29" spans="1:6" x14ac:dyDescent="0.2">
      <c r="A29" s="4" t="s">
        <v>30</v>
      </c>
      <c r="E29" s="8"/>
      <c r="F29" s="4"/>
    </row>
    <row r="30" spans="1:6" x14ac:dyDescent="0.2">
      <c r="A30" s="4" t="s">
        <v>31</v>
      </c>
      <c r="E30" s="8"/>
      <c r="F30" s="4"/>
    </row>
    <row r="31" spans="1:6" x14ac:dyDescent="0.2">
      <c r="A31" s="4" t="s">
        <v>32</v>
      </c>
      <c r="E31" s="8"/>
      <c r="F31" s="4"/>
    </row>
    <row r="32" spans="1:6" x14ac:dyDescent="0.2">
      <c r="A32" s="4" t="s">
        <v>33</v>
      </c>
      <c r="E32" s="8"/>
      <c r="F32" s="4"/>
    </row>
    <row r="33" spans="1:7" s="1" customFormat="1" x14ac:dyDescent="0.2">
      <c r="A33" s="1" t="s">
        <v>37</v>
      </c>
      <c r="B33" s="2">
        <f>SUM(B2:B32)</f>
        <v>37074235943.214928</v>
      </c>
      <c r="C33" s="2">
        <f t="shared" ref="C33:G33" si="0">SUM(C2:C32)</f>
        <v>18400285165.209843</v>
      </c>
      <c r="D33" s="2">
        <f t="shared" si="0"/>
        <v>3804496518.0914593</v>
      </c>
      <c r="E33" s="2">
        <f t="shared" si="0"/>
        <v>43980074.572872102</v>
      </c>
      <c r="F33" s="2">
        <f t="shared" si="0"/>
        <v>5744818.2469572052</v>
      </c>
      <c r="G33" s="2">
        <f t="shared" si="0"/>
        <v>17405644.384621743</v>
      </c>
    </row>
    <row r="35" spans="1:7" x14ac:dyDescent="0.2">
      <c r="F35" s="2" t="s">
        <v>44</v>
      </c>
      <c r="G35" s="9">
        <f>E33+F33+G33</f>
        <v>67130537.204451054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 customWidth="1"/>
    <col min="9" max="9" width="12" style="4" bestFit="1" customWidth="1"/>
    <col min="10" max="10" width="18.7109375" style="27" bestFit="1" customWidth="1"/>
    <col min="11" max="11" width="20.7109375" style="27" bestFit="1" customWidth="1"/>
    <col min="12" max="12" width="20.140625" style="27" bestFit="1" customWidth="1"/>
    <col min="13" max="13" width="18.140625" style="27" bestFit="1" customWidth="1"/>
    <col min="14" max="14" width="20" style="27" bestFit="1" customWidth="1"/>
    <col min="15" max="15" width="19.28515625" style="27" bestFit="1" customWidth="1"/>
    <col min="16" max="16384" width="12.42578125" style="4"/>
  </cols>
  <sheetData>
    <row r="1" spans="1:15" s="1" customForma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/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x14ac:dyDescent="0.2">
      <c r="A2" s="4" t="s">
        <v>3</v>
      </c>
      <c r="B2" s="11">
        <v>6329756916.7149839</v>
      </c>
      <c r="C2" s="10">
        <v>6739946285.3767128</v>
      </c>
      <c r="D2" s="10">
        <v>2178822654.2244196</v>
      </c>
      <c r="E2" s="11">
        <v>7532410.730890831</v>
      </c>
      <c r="F2" s="11">
        <v>107569.54271461234</v>
      </c>
      <c r="G2" s="10">
        <v>8482635.9338795952</v>
      </c>
      <c r="H2" s="8"/>
      <c r="I2" s="4">
        <v>3680000</v>
      </c>
      <c r="J2" s="27">
        <f>SUM(B2:B23)/$I$2</f>
        <v>7788.696182518418</v>
      </c>
      <c r="K2" s="27">
        <f>SUM(C2:C3)/$I$2</f>
        <v>2785.6850505159082</v>
      </c>
      <c r="L2" s="27">
        <f>SUM(D2:D3)/$I$2</f>
        <v>676.44787617240615</v>
      </c>
      <c r="M2" s="27">
        <f>SUM(E2:E23)/$I$2</f>
        <v>9.6355777635615976</v>
      </c>
      <c r="N2" s="27">
        <f>SUM(F2:F3)/$I$2</f>
        <v>0.80408056576640474</v>
      </c>
      <c r="O2" s="27">
        <f>SUM(G2:G3)/$I$2</f>
        <v>2.6335604004719348</v>
      </c>
    </row>
    <row r="3" spans="1:15" x14ac:dyDescent="0.2">
      <c r="A3" s="4" t="s">
        <v>4</v>
      </c>
      <c r="B3" s="11">
        <v>11649361660.230392</v>
      </c>
      <c r="C3" s="10">
        <v>3511374700.5218296</v>
      </c>
      <c r="D3" s="10">
        <v>310505530.0900349</v>
      </c>
      <c r="E3" s="11">
        <v>7930186.4565852368</v>
      </c>
      <c r="F3" s="11">
        <v>2851446.9393057567</v>
      </c>
      <c r="G3" s="10">
        <v>1208866.3398571257</v>
      </c>
      <c r="H3" s="8"/>
    </row>
    <row r="4" spans="1:15" x14ac:dyDescent="0.2">
      <c r="A4" s="4" t="s">
        <v>5</v>
      </c>
      <c r="B4" s="11">
        <v>5857442921.3753557</v>
      </c>
      <c r="C4" s="8"/>
      <c r="D4" s="8">
        <v>91571945.869662717</v>
      </c>
      <c r="E4" s="11">
        <v>3987395.6942970594</v>
      </c>
      <c r="G4" s="8">
        <v>1314124.270750145</v>
      </c>
      <c r="H4" s="8"/>
    </row>
    <row r="5" spans="1:15" x14ac:dyDescent="0.2">
      <c r="A5" s="4" t="s">
        <v>6</v>
      </c>
      <c r="B5" s="11">
        <v>3400570512.7503853</v>
      </c>
      <c r="C5" s="8"/>
      <c r="D5" s="8">
        <v>28164622.739555184</v>
      </c>
      <c r="E5" s="11">
        <v>10638004.735037031</v>
      </c>
      <c r="G5" s="8">
        <v>954325.8522136769</v>
      </c>
      <c r="H5" s="8"/>
    </row>
    <row r="6" spans="1:15" x14ac:dyDescent="0.2">
      <c r="A6" s="4" t="s">
        <v>7</v>
      </c>
      <c r="B6" s="11">
        <v>931768206.63173199</v>
      </c>
      <c r="D6" s="8"/>
      <c r="E6" s="11">
        <v>2914850.4808060471</v>
      </c>
      <c r="G6" s="8"/>
      <c r="H6" s="8"/>
    </row>
    <row r="7" spans="1:15" x14ac:dyDescent="0.2">
      <c r="A7" s="4" t="s">
        <v>8</v>
      </c>
      <c r="B7" s="11">
        <v>323619665.45963746</v>
      </c>
      <c r="D7" s="8"/>
      <c r="E7" s="11">
        <v>1012379.3994573839</v>
      </c>
      <c r="G7" s="8"/>
      <c r="H7" s="8"/>
    </row>
    <row r="8" spans="1:15" x14ac:dyDescent="0.2">
      <c r="A8" s="4" t="s">
        <v>9</v>
      </c>
      <c r="B8" s="11">
        <v>120283560.69971228</v>
      </c>
      <c r="E8" s="11">
        <v>983248.34425494203</v>
      </c>
      <c r="G8" s="8"/>
      <c r="H8" s="8"/>
    </row>
    <row r="9" spans="1:15" x14ac:dyDescent="0.2">
      <c r="A9" s="4" t="s">
        <v>10</v>
      </c>
      <c r="B9" s="11">
        <v>34348368.322594054</v>
      </c>
      <c r="E9" s="11">
        <v>280777.98898357927</v>
      </c>
    </row>
    <row r="10" spans="1:15" x14ac:dyDescent="0.2">
      <c r="A10" s="4" t="s">
        <v>11</v>
      </c>
      <c r="B10" s="11">
        <v>7625069.7414915375</v>
      </c>
      <c r="E10" s="11">
        <v>62330.522596243252</v>
      </c>
    </row>
    <row r="11" spans="1:15" x14ac:dyDescent="0.2">
      <c r="A11" s="4" t="s">
        <v>12</v>
      </c>
      <c r="B11" s="11">
        <v>7625069.7414915375</v>
      </c>
      <c r="E11" s="11">
        <v>117341.81699832621</v>
      </c>
    </row>
    <row r="12" spans="1:15" x14ac:dyDescent="0.2">
      <c r="A12" s="4" t="s">
        <v>13</v>
      </c>
      <c r="B12" s="11"/>
      <c r="E12" s="11"/>
    </row>
    <row r="13" spans="1:15" x14ac:dyDescent="0.2">
      <c r="A13" s="4" t="s">
        <v>14</v>
      </c>
      <c r="B13" s="11"/>
      <c r="E13" s="11"/>
    </row>
    <row r="14" spans="1:15" x14ac:dyDescent="0.2">
      <c r="A14" s="4" t="s">
        <v>15</v>
      </c>
      <c r="B14" s="11"/>
      <c r="E14" s="11"/>
    </row>
    <row r="15" spans="1:15" x14ac:dyDescent="0.2">
      <c r="A15" s="4" t="s">
        <v>16</v>
      </c>
      <c r="B15" s="11"/>
      <c r="E15" s="11"/>
    </row>
    <row r="16" spans="1:15" x14ac:dyDescent="0.2">
      <c r="A16" s="4" t="s">
        <v>17</v>
      </c>
      <c r="B16" s="11"/>
      <c r="E16" s="11"/>
    </row>
    <row r="17" spans="1:6" x14ac:dyDescent="0.2">
      <c r="A17" s="4" t="s">
        <v>18</v>
      </c>
      <c r="B17" s="11"/>
      <c r="E17" s="10"/>
      <c r="F17" s="4"/>
    </row>
    <row r="18" spans="1:6" x14ac:dyDescent="0.2">
      <c r="A18" s="4" t="s">
        <v>19</v>
      </c>
      <c r="B18" s="11"/>
      <c r="E18" s="10"/>
      <c r="F18" s="4"/>
    </row>
    <row r="19" spans="1:6" x14ac:dyDescent="0.2">
      <c r="A19" s="4" t="s">
        <v>20</v>
      </c>
      <c r="B19" s="11"/>
      <c r="E19" s="10"/>
      <c r="F19" s="4"/>
    </row>
    <row r="20" spans="1:6" x14ac:dyDescent="0.2">
      <c r="A20" s="4" t="s">
        <v>21</v>
      </c>
      <c r="B20" s="11"/>
      <c r="E20" s="10"/>
      <c r="F20" s="4"/>
    </row>
    <row r="21" spans="1:6" x14ac:dyDescent="0.2">
      <c r="A21" s="4" t="s">
        <v>22</v>
      </c>
      <c r="B21" s="11"/>
      <c r="E21" s="10"/>
      <c r="F21" s="4"/>
    </row>
    <row r="22" spans="1:6" x14ac:dyDescent="0.2">
      <c r="A22" s="4" t="s">
        <v>23</v>
      </c>
      <c r="B22" s="11"/>
      <c r="E22" s="10"/>
      <c r="F22" s="4"/>
    </row>
    <row r="23" spans="1:6" x14ac:dyDescent="0.2">
      <c r="A23" s="4" t="s">
        <v>24</v>
      </c>
      <c r="B23" s="11"/>
      <c r="E23" s="10"/>
      <c r="F23" s="4"/>
    </row>
    <row r="24" spans="1:6" x14ac:dyDescent="0.2">
      <c r="A24" s="4" t="s">
        <v>25</v>
      </c>
      <c r="E24" s="8"/>
      <c r="F24" s="4"/>
    </row>
    <row r="25" spans="1:6" x14ac:dyDescent="0.2">
      <c r="A25" s="4" t="s">
        <v>26</v>
      </c>
      <c r="E25" s="8"/>
      <c r="F25" s="4"/>
    </row>
    <row r="26" spans="1:6" x14ac:dyDescent="0.2">
      <c r="A26" s="4" t="s">
        <v>27</v>
      </c>
      <c r="E26" s="8"/>
      <c r="F26" s="4"/>
    </row>
    <row r="27" spans="1:6" x14ac:dyDescent="0.2">
      <c r="A27" s="4" t="s">
        <v>28</v>
      </c>
      <c r="E27" s="8"/>
      <c r="F27" s="4"/>
    </row>
    <row r="28" spans="1:6" x14ac:dyDescent="0.2">
      <c r="A28" s="4" t="s">
        <v>29</v>
      </c>
      <c r="E28" s="8"/>
      <c r="F28" s="4"/>
    </row>
    <row r="29" spans="1:6" x14ac:dyDescent="0.2">
      <c r="A29" s="4" t="s">
        <v>30</v>
      </c>
      <c r="E29" s="8"/>
      <c r="F29" s="4"/>
    </row>
    <row r="30" spans="1:6" x14ac:dyDescent="0.2">
      <c r="A30" s="4" t="s">
        <v>31</v>
      </c>
      <c r="E30" s="8"/>
      <c r="F30" s="4"/>
    </row>
    <row r="31" spans="1:6" x14ac:dyDescent="0.2">
      <c r="A31" s="4" t="s">
        <v>32</v>
      </c>
      <c r="E31" s="8"/>
      <c r="F31" s="4"/>
    </row>
    <row r="32" spans="1:6" x14ac:dyDescent="0.2">
      <c r="A32" s="4" t="s">
        <v>33</v>
      </c>
      <c r="E32" s="8"/>
      <c r="F32" s="4"/>
    </row>
    <row r="33" spans="1:15" s="1" customForma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  <c r="H33" s="2"/>
      <c r="J33" s="26"/>
      <c r="K33" s="26"/>
      <c r="L33" s="26"/>
      <c r="M33" s="26"/>
      <c r="N33" s="26"/>
      <c r="O33" s="26"/>
    </row>
    <row r="35" spans="1:15" x14ac:dyDescent="0.2">
      <c r="F35" s="2" t="s">
        <v>44</v>
      </c>
      <c r="G35" s="9">
        <f>E33+F33+G33</f>
        <v>50377895.048627585</v>
      </c>
      <c r="H35" s="9"/>
    </row>
    <row r="38" spans="1:15" x14ac:dyDescent="0.2">
      <c r="A38" s="4" t="s">
        <v>48</v>
      </c>
      <c r="B38" s="11" t="s">
        <v>46</v>
      </c>
      <c r="C38" s="12"/>
    </row>
    <row r="41" spans="1:15" x14ac:dyDescent="0.2">
      <c r="D41" s="8"/>
    </row>
    <row r="42" spans="1:15" x14ac:dyDescent="0.2">
      <c r="B42" s="2"/>
      <c r="C42" s="1"/>
      <c r="D42" s="9"/>
    </row>
    <row r="44" spans="1:15" x14ac:dyDescent="0.2">
      <c r="D44" s="8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customHeight="1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/>
    <col min="9" max="9" width="12" style="4" bestFit="1" customWidth="1"/>
    <col min="10" max="10" width="18.7109375" style="4" bestFit="1" customWidth="1"/>
    <col min="11" max="11" width="20.7109375" style="4" bestFit="1" customWidth="1"/>
    <col min="12" max="12" width="20.140625" style="4" bestFit="1" customWidth="1"/>
    <col min="13" max="13" width="18.140625" style="4" bestFit="1" customWidth="1"/>
    <col min="14" max="14" width="20" style="4" bestFit="1" customWidth="1"/>
    <col min="15" max="15" width="19.28515625" style="4" bestFit="1" customWidth="1"/>
    <col min="16" max="16384" width="12.42578125" style="4"/>
  </cols>
  <sheetData>
    <row r="1" spans="1:15" s="1" customFormat="1" ht="12" customHeigh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ht="12" customHeight="1" x14ac:dyDescent="0.2">
      <c r="A2" s="4" t="s">
        <v>3</v>
      </c>
      <c r="B2" s="5">
        <v>6329756916.7149839</v>
      </c>
      <c r="C2" s="8">
        <v>6739946285.3767128</v>
      </c>
      <c r="D2" s="8">
        <v>2178822654.2244196</v>
      </c>
      <c r="E2" s="5">
        <v>7532410.730890831</v>
      </c>
      <c r="F2" s="5">
        <v>107569.54271461234</v>
      </c>
      <c r="G2" s="8">
        <v>8482635.9338795952</v>
      </c>
      <c r="I2" s="4">
        <v>3680000</v>
      </c>
      <c r="J2" s="27">
        <f>SUM(B11:B23)/$I$2</f>
        <v>2.072029821057483</v>
      </c>
      <c r="K2" s="27">
        <f>SUM(C4:C10)/$I$2</f>
        <v>0</v>
      </c>
      <c r="L2" s="27">
        <f>SUM(D3:D12)/$I$2</f>
        <v>116.91361377697086</v>
      </c>
      <c r="M2" s="27">
        <f>SUM(E11:E23)/$I$2</f>
        <v>3.1886363314762557E-2</v>
      </c>
      <c r="N2" s="27">
        <f>SUM(F4:F10)/$I$2</f>
        <v>0</v>
      </c>
      <c r="O2" s="27">
        <f>SUM(G3:G12)/$I$2</f>
        <v>0.94492295185351838</v>
      </c>
    </row>
    <row r="3" spans="1:15" ht="12" customHeight="1" x14ac:dyDescent="0.2">
      <c r="A3" s="4" t="s">
        <v>4</v>
      </c>
      <c r="B3" s="5">
        <v>11649361660.230392</v>
      </c>
      <c r="C3" s="8">
        <v>3511374700.5218296</v>
      </c>
      <c r="D3" s="10">
        <v>310505530.0900349</v>
      </c>
      <c r="E3" s="5">
        <v>7930186.4565852368</v>
      </c>
      <c r="F3" s="5">
        <v>2851446.9393057567</v>
      </c>
      <c r="G3" s="10">
        <v>1208866.3398571257</v>
      </c>
    </row>
    <row r="4" spans="1:15" ht="12" customHeight="1" x14ac:dyDescent="0.2">
      <c r="A4" s="4" t="s">
        <v>5</v>
      </c>
      <c r="B4" s="5">
        <v>5857442921.3753557</v>
      </c>
      <c r="C4" s="10"/>
      <c r="D4" s="10">
        <v>91571945.869662717</v>
      </c>
      <c r="E4" s="5">
        <v>3987395.6942970594</v>
      </c>
      <c r="F4" s="11"/>
      <c r="G4" s="10">
        <v>1314124.270750145</v>
      </c>
    </row>
    <row r="5" spans="1:15" ht="12" customHeight="1" x14ac:dyDescent="0.2">
      <c r="A5" s="4" t="s">
        <v>6</v>
      </c>
      <c r="B5" s="5">
        <v>3400570512.7503853</v>
      </c>
      <c r="C5" s="10"/>
      <c r="D5" s="10">
        <v>28164622.739555184</v>
      </c>
      <c r="E5" s="5">
        <v>10638004.735037031</v>
      </c>
      <c r="F5" s="11"/>
      <c r="G5" s="10">
        <v>954325.8522136769</v>
      </c>
    </row>
    <row r="6" spans="1:15" ht="12" customHeight="1" x14ac:dyDescent="0.2">
      <c r="A6" s="4" t="s">
        <v>7</v>
      </c>
      <c r="B6" s="5">
        <v>931768206.63173199</v>
      </c>
      <c r="C6" s="12"/>
      <c r="D6" s="10"/>
      <c r="E6" s="5">
        <v>2914850.4808060471</v>
      </c>
      <c r="F6" s="11"/>
      <c r="G6" s="10"/>
    </row>
    <row r="7" spans="1:15" ht="12" customHeight="1" x14ac:dyDescent="0.2">
      <c r="A7" s="4" t="s">
        <v>8</v>
      </c>
      <c r="B7" s="5">
        <v>323619665.45963746</v>
      </c>
      <c r="C7" s="12"/>
      <c r="D7" s="10"/>
      <c r="E7" s="5">
        <v>1012379.3994573839</v>
      </c>
      <c r="F7" s="11"/>
      <c r="G7" s="10"/>
    </row>
    <row r="8" spans="1:15" ht="12" customHeight="1" x14ac:dyDescent="0.2">
      <c r="A8" s="4" t="s">
        <v>9</v>
      </c>
      <c r="B8" s="5">
        <v>120283560.69971228</v>
      </c>
      <c r="C8" s="12"/>
      <c r="D8" s="12"/>
      <c r="E8" s="5">
        <v>983248.34425494203</v>
      </c>
      <c r="F8" s="11"/>
      <c r="G8" s="10"/>
    </row>
    <row r="9" spans="1:15" ht="12" customHeight="1" x14ac:dyDescent="0.2">
      <c r="A9" s="4" t="s">
        <v>10</v>
      </c>
      <c r="B9" s="5">
        <v>34348368.322594054</v>
      </c>
      <c r="C9" s="12"/>
      <c r="D9" s="12"/>
      <c r="E9" s="5">
        <v>280777.98898357927</v>
      </c>
      <c r="F9" s="11"/>
      <c r="G9" s="12"/>
    </row>
    <row r="10" spans="1:15" ht="12" customHeight="1" x14ac:dyDescent="0.2">
      <c r="A10" s="4" t="s">
        <v>11</v>
      </c>
      <c r="B10" s="5">
        <v>7625069.7414915375</v>
      </c>
      <c r="C10" s="12"/>
      <c r="D10" s="12"/>
      <c r="E10" s="5">
        <v>62330.522596243252</v>
      </c>
      <c r="F10" s="11"/>
      <c r="G10" s="12"/>
    </row>
    <row r="11" spans="1:15" ht="12" customHeight="1" x14ac:dyDescent="0.2">
      <c r="A11" s="4" t="s">
        <v>12</v>
      </c>
      <c r="B11" s="11">
        <v>7625069.7414915375</v>
      </c>
      <c r="D11" s="12"/>
      <c r="E11" s="11">
        <v>117341.81699832621</v>
      </c>
      <c r="G11" s="12"/>
    </row>
    <row r="12" spans="1:15" ht="12" customHeight="1" x14ac:dyDescent="0.2">
      <c r="A12" s="4" t="s">
        <v>13</v>
      </c>
      <c r="B12" s="11"/>
      <c r="D12" s="12"/>
      <c r="E12" s="11"/>
      <c r="G12" s="12"/>
    </row>
    <row r="13" spans="1:15" ht="12" customHeight="1" x14ac:dyDescent="0.2">
      <c r="A13" s="4" t="s">
        <v>14</v>
      </c>
      <c r="B13" s="11"/>
      <c r="E13" s="11"/>
    </row>
    <row r="14" spans="1:15" ht="12" customHeight="1" x14ac:dyDescent="0.2">
      <c r="A14" s="4" t="s">
        <v>15</v>
      </c>
      <c r="B14" s="11"/>
      <c r="E14" s="11"/>
    </row>
    <row r="15" spans="1:15" ht="12" customHeight="1" x14ac:dyDescent="0.2">
      <c r="A15" s="4" t="s">
        <v>16</v>
      </c>
      <c r="B15" s="11"/>
      <c r="E15" s="11"/>
    </row>
    <row r="16" spans="1:15" ht="12" customHeight="1" x14ac:dyDescent="0.2">
      <c r="A16" s="4" t="s">
        <v>17</v>
      </c>
      <c r="B16" s="11"/>
      <c r="E16" s="11"/>
    </row>
    <row r="17" spans="1:6" ht="12" customHeight="1" x14ac:dyDescent="0.2">
      <c r="A17" s="4" t="s">
        <v>18</v>
      </c>
      <c r="B17" s="11"/>
      <c r="E17" s="10"/>
      <c r="F17" s="4"/>
    </row>
    <row r="18" spans="1:6" ht="12" customHeight="1" x14ac:dyDescent="0.2">
      <c r="A18" s="4" t="s">
        <v>19</v>
      </c>
      <c r="B18" s="11"/>
      <c r="E18" s="10"/>
      <c r="F18" s="4"/>
    </row>
    <row r="19" spans="1:6" ht="12" customHeight="1" x14ac:dyDescent="0.2">
      <c r="A19" s="4" t="s">
        <v>20</v>
      </c>
      <c r="B19" s="11"/>
      <c r="E19" s="10"/>
      <c r="F19" s="4"/>
    </row>
    <row r="20" spans="1:6" ht="12" customHeight="1" x14ac:dyDescent="0.2">
      <c r="A20" s="4" t="s">
        <v>21</v>
      </c>
      <c r="B20" s="11"/>
      <c r="E20" s="10"/>
      <c r="F20" s="4"/>
    </row>
    <row r="21" spans="1:6" ht="12" customHeight="1" x14ac:dyDescent="0.2">
      <c r="A21" s="4" t="s">
        <v>22</v>
      </c>
      <c r="B21" s="11"/>
      <c r="E21" s="10"/>
      <c r="F21" s="4"/>
    </row>
    <row r="22" spans="1:6" ht="12" customHeight="1" x14ac:dyDescent="0.2">
      <c r="A22" s="4" t="s">
        <v>23</v>
      </c>
      <c r="B22" s="11"/>
      <c r="E22" s="10"/>
      <c r="F22" s="4"/>
    </row>
    <row r="23" spans="1:6" ht="12" customHeight="1" x14ac:dyDescent="0.2">
      <c r="A23" s="4" t="s">
        <v>24</v>
      </c>
      <c r="B23" s="11"/>
      <c r="E23" s="10"/>
      <c r="F23" s="4"/>
    </row>
    <row r="24" spans="1:6" ht="12" customHeight="1" x14ac:dyDescent="0.2">
      <c r="A24" s="4" t="s">
        <v>25</v>
      </c>
      <c r="E24" s="8"/>
      <c r="F24" s="4"/>
    </row>
    <row r="25" spans="1:6" ht="12" customHeight="1" x14ac:dyDescent="0.2">
      <c r="A25" s="4" t="s">
        <v>26</v>
      </c>
      <c r="E25" s="8"/>
      <c r="F25" s="4"/>
    </row>
    <row r="26" spans="1:6" ht="12" customHeight="1" x14ac:dyDescent="0.2">
      <c r="A26" s="4" t="s">
        <v>27</v>
      </c>
      <c r="E26" s="8"/>
      <c r="F26" s="4"/>
    </row>
    <row r="27" spans="1:6" ht="12" customHeight="1" x14ac:dyDescent="0.2">
      <c r="A27" s="4" t="s">
        <v>28</v>
      </c>
      <c r="E27" s="8"/>
      <c r="F27" s="4"/>
    </row>
    <row r="28" spans="1:6" ht="12" customHeight="1" x14ac:dyDescent="0.2">
      <c r="A28" s="4" t="s">
        <v>29</v>
      </c>
      <c r="E28" s="8"/>
      <c r="F28" s="4"/>
    </row>
    <row r="29" spans="1:6" ht="12" customHeight="1" x14ac:dyDescent="0.2">
      <c r="A29" s="4" t="s">
        <v>30</v>
      </c>
      <c r="E29" s="8"/>
      <c r="F29" s="4"/>
    </row>
    <row r="30" spans="1:6" ht="12" customHeight="1" x14ac:dyDescent="0.2">
      <c r="A30" s="4" t="s">
        <v>31</v>
      </c>
      <c r="E30" s="8"/>
      <c r="F30" s="4"/>
    </row>
    <row r="31" spans="1:6" ht="12" customHeight="1" x14ac:dyDescent="0.2">
      <c r="A31" s="4" t="s">
        <v>32</v>
      </c>
      <c r="E31" s="8"/>
      <c r="F31" s="4"/>
    </row>
    <row r="32" spans="1:6" ht="12" customHeight="1" x14ac:dyDescent="0.2">
      <c r="A32" s="4" t="s">
        <v>33</v>
      </c>
      <c r="E32" s="8"/>
      <c r="F32" s="4"/>
    </row>
    <row r="33" spans="1:7" s="1" customFormat="1" ht="12" customHeigh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</row>
    <row r="35" spans="1:7" ht="12" customHeight="1" x14ac:dyDescent="0.2">
      <c r="F35" s="2" t="s">
        <v>44</v>
      </c>
      <c r="G35" s="9">
        <f>E33+F33+G33</f>
        <v>50377895.048627585</v>
      </c>
    </row>
    <row r="38" spans="1:7" ht="12" customHeight="1" x14ac:dyDescent="0.2">
      <c r="A38" s="4" t="s">
        <v>65</v>
      </c>
      <c r="B38" s="11" t="s">
        <v>46</v>
      </c>
      <c r="C38" s="12"/>
    </row>
    <row r="41" spans="1:7" ht="12" customHeight="1" x14ac:dyDescent="0.2">
      <c r="D41" s="8"/>
    </row>
    <row r="42" spans="1:7" ht="12" customHeight="1" x14ac:dyDescent="0.2">
      <c r="B42" s="2"/>
      <c r="C42" s="1"/>
      <c r="D42" s="9"/>
    </row>
    <row r="44" spans="1:7" ht="12" customHeight="1" x14ac:dyDescent="0.2">
      <c r="D44" s="8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zoomScale="90" zoomScaleNormal="90" workbookViewId="0">
      <selection activeCell="G37" sqref="G37"/>
    </sheetView>
  </sheetViews>
  <sheetFormatPr defaultColWidth="12.42578125" defaultRowHeight="12" customHeight="1" x14ac:dyDescent="0.2"/>
  <cols>
    <col min="1" max="1" width="10.140625" style="4" bestFit="1" customWidth="1"/>
    <col min="2" max="2" width="13.140625" style="5" bestFit="1" customWidth="1"/>
    <col min="3" max="3" width="14.85546875" style="4" bestFit="1" customWidth="1"/>
    <col min="4" max="4" width="14.140625" style="4" bestFit="1" customWidth="1"/>
    <col min="5" max="5" width="17.7109375" style="5" bestFit="1" customWidth="1"/>
    <col min="6" max="6" width="22.140625" style="5" bestFit="1" customWidth="1"/>
    <col min="7" max="7" width="18.7109375" style="4" bestFit="1" customWidth="1"/>
    <col min="8" max="8" width="12.42578125" style="4"/>
    <col min="9" max="9" width="12" style="4" bestFit="1" customWidth="1"/>
    <col min="10" max="10" width="18.7109375" style="4" bestFit="1" customWidth="1"/>
    <col min="11" max="11" width="20.7109375" style="4" bestFit="1" customWidth="1"/>
    <col min="12" max="12" width="20.140625" style="4" bestFit="1" customWidth="1"/>
    <col min="13" max="13" width="18.140625" style="4" bestFit="1" customWidth="1"/>
    <col min="14" max="14" width="20" style="4" bestFit="1" customWidth="1"/>
    <col min="15" max="15" width="19.28515625" style="4" bestFit="1" customWidth="1"/>
    <col min="16" max="16384" width="12.42578125" style="4"/>
  </cols>
  <sheetData>
    <row r="1" spans="1:15" s="1" customFormat="1" ht="12" customHeight="1" x14ac:dyDescent="0.2">
      <c r="A1" s="1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I1" s="1" t="s">
        <v>113</v>
      </c>
      <c r="J1" s="26" t="s">
        <v>107</v>
      </c>
      <c r="K1" s="26" t="s">
        <v>108</v>
      </c>
      <c r="L1" s="26" t="s">
        <v>109</v>
      </c>
      <c r="M1" s="26" t="s">
        <v>110</v>
      </c>
      <c r="N1" s="26" t="s">
        <v>111</v>
      </c>
      <c r="O1" s="26" t="s">
        <v>112</v>
      </c>
    </row>
    <row r="2" spans="1:15" ht="12" customHeight="1" x14ac:dyDescent="0.2">
      <c r="A2" s="4" t="s">
        <v>3</v>
      </c>
      <c r="B2" s="5">
        <v>6329756916.7149839</v>
      </c>
      <c r="C2" s="8">
        <v>6739946285.3767128</v>
      </c>
      <c r="D2" s="8">
        <v>2178822654.2244196</v>
      </c>
      <c r="E2" s="5">
        <v>7532410.730890831</v>
      </c>
      <c r="F2" s="5">
        <v>107569.54271461234</v>
      </c>
      <c r="G2" s="8">
        <v>8482635.9338795952</v>
      </c>
      <c r="I2" s="4">
        <v>3680000</v>
      </c>
      <c r="J2" s="27">
        <f>SUM(B11:B23)/$I$2</f>
        <v>2.072029821057483</v>
      </c>
      <c r="K2" s="27">
        <f>SUM(C4:C10)/$I$2</f>
        <v>0</v>
      </c>
      <c r="L2" s="27">
        <f>SUM(D4:D12)/$I$2</f>
        <v>32.537111035113561</v>
      </c>
      <c r="M2" s="27">
        <f>SUM(E11:E23)/$I$2</f>
        <v>3.1886363314762557E-2</v>
      </c>
      <c r="N2" s="27">
        <f>SUM(F4:F10)/$I$2</f>
        <v>0</v>
      </c>
      <c r="O2" s="27">
        <f>SUM(G4:G12)/$I$2</f>
        <v>0.61642666384886469</v>
      </c>
    </row>
    <row r="3" spans="1:15" ht="12" customHeight="1" x14ac:dyDescent="0.2">
      <c r="A3" s="4" t="s">
        <v>4</v>
      </c>
      <c r="B3" s="5">
        <v>11649361660.230392</v>
      </c>
      <c r="C3" s="8">
        <v>3511374700.5218296</v>
      </c>
      <c r="D3" s="8">
        <v>310505530.0900349</v>
      </c>
      <c r="E3" s="5">
        <v>7930186.4565852368</v>
      </c>
      <c r="F3" s="5">
        <v>2851446.9393057567</v>
      </c>
      <c r="G3" s="8">
        <v>1208866.3398571257</v>
      </c>
    </row>
    <row r="4" spans="1:15" ht="12" customHeight="1" x14ac:dyDescent="0.2">
      <c r="A4" s="4" t="s">
        <v>5</v>
      </c>
      <c r="B4" s="5">
        <v>5857442921.3753557</v>
      </c>
      <c r="C4" s="10"/>
      <c r="D4" s="10">
        <v>91571945.869662717</v>
      </c>
      <c r="E4" s="5">
        <v>3987395.6942970594</v>
      </c>
      <c r="F4" s="11"/>
      <c r="G4" s="10">
        <v>1314124.270750145</v>
      </c>
    </row>
    <row r="5" spans="1:15" ht="12" customHeight="1" x14ac:dyDescent="0.2">
      <c r="A5" s="4" t="s">
        <v>6</v>
      </c>
      <c r="B5" s="5">
        <v>3400570512.7503853</v>
      </c>
      <c r="C5" s="10"/>
      <c r="D5" s="10">
        <v>28164622.739555184</v>
      </c>
      <c r="E5" s="5">
        <v>10638004.735037031</v>
      </c>
      <c r="F5" s="11"/>
      <c r="G5" s="10">
        <v>954325.8522136769</v>
      </c>
    </row>
    <row r="6" spans="1:15" ht="12" customHeight="1" x14ac:dyDescent="0.2">
      <c r="A6" s="4" t="s">
        <v>7</v>
      </c>
      <c r="B6" s="5">
        <v>931768206.63173199</v>
      </c>
      <c r="C6" s="12"/>
      <c r="D6" s="10"/>
      <c r="E6" s="5">
        <v>2914850.4808060471</v>
      </c>
      <c r="F6" s="11"/>
      <c r="G6" s="10"/>
    </row>
    <row r="7" spans="1:15" ht="12" customHeight="1" x14ac:dyDescent="0.2">
      <c r="A7" s="4" t="s">
        <v>8</v>
      </c>
      <c r="B7" s="5">
        <v>323619665.45963746</v>
      </c>
      <c r="C7" s="12"/>
      <c r="D7" s="10"/>
      <c r="E7" s="5">
        <v>1012379.3994573839</v>
      </c>
      <c r="F7" s="11"/>
      <c r="G7" s="10"/>
    </row>
    <row r="8" spans="1:15" ht="12" customHeight="1" x14ac:dyDescent="0.2">
      <c r="A8" s="4" t="s">
        <v>9</v>
      </c>
      <c r="B8" s="5">
        <v>120283560.69971228</v>
      </c>
      <c r="C8" s="12"/>
      <c r="D8" s="12"/>
      <c r="E8" s="5">
        <v>983248.34425494203</v>
      </c>
      <c r="F8" s="11"/>
      <c r="G8" s="10"/>
    </row>
    <row r="9" spans="1:15" ht="12" customHeight="1" x14ac:dyDescent="0.2">
      <c r="A9" s="4" t="s">
        <v>10</v>
      </c>
      <c r="B9" s="5">
        <v>34348368.322594054</v>
      </c>
      <c r="C9" s="12"/>
      <c r="D9" s="12"/>
      <c r="E9" s="5">
        <v>280777.98898357927</v>
      </c>
      <c r="F9" s="11"/>
      <c r="G9" s="12"/>
    </row>
    <row r="10" spans="1:15" ht="12" customHeight="1" x14ac:dyDescent="0.2">
      <c r="A10" s="4" t="s">
        <v>11</v>
      </c>
      <c r="B10" s="5">
        <v>7625069.7414915375</v>
      </c>
      <c r="C10" s="12"/>
      <c r="D10" s="12"/>
      <c r="E10" s="5">
        <v>62330.522596243252</v>
      </c>
      <c r="F10" s="11"/>
      <c r="G10" s="12"/>
    </row>
    <row r="11" spans="1:15" ht="12" customHeight="1" x14ac:dyDescent="0.2">
      <c r="A11" s="4" t="s">
        <v>12</v>
      </c>
      <c r="B11" s="11">
        <v>7625069.7414915375</v>
      </c>
      <c r="D11" s="12"/>
      <c r="E11" s="11">
        <v>117341.81699832621</v>
      </c>
      <c r="G11" s="12"/>
    </row>
    <row r="12" spans="1:15" ht="12" customHeight="1" x14ac:dyDescent="0.2">
      <c r="A12" s="4" t="s">
        <v>13</v>
      </c>
      <c r="B12" s="11"/>
      <c r="D12" s="12"/>
      <c r="E12" s="11"/>
      <c r="G12" s="12"/>
    </row>
    <row r="13" spans="1:15" ht="12" customHeight="1" x14ac:dyDescent="0.2">
      <c r="A13" s="4" t="s">
        <v>14</v>
      </c>
      <c r="B13" s="11"/>
      <c r="E13" s="11"/>
    </row>
    <row r="14" spans="1:15" ht="12" customHeight="1" x14ac:dyDescent="0.2">
      <c r="A14" s="4" t="s">
        <v>15</v>
      </c>
      <c r="B14" s="11"/>
      <c r="E14" s="11"/>
    </row>
    <row r="15" spans="1:15" ht="12" customHeight="1" x14ac:dyDescent="0.2">
      <c r="A15" s="4" t="s">
        <v>16</v>
      </c>
      <c r="B15" s="11"/>
      <c r="E15" s="11"/>
    </row>
    <row r="16" spans="1:15" ht="12" customHeight="1" x14ac:dyDescent="0.2">
      <c r="A16" s="4" t="s">
        <v>17</v>
      </c>
      <c r="B16" s="11"/>
      <c r="E16" s="11"/>
    </row>
    <row r="17" spans="1:6" ht="12" customHeight="1" x14ac:dyDescent="0.2">
      <c r="A17" s="4" t="s">
        <v>18</v>
      </c>
      <c r="B17" s="11"/>
      <c r="E17" s="10"/>
      <c r="F17" s="4"/>
    </row>
    <row r="18" spans="1:6" ht="12" customHeight="1" x14ac:dyDescent="0.2">
      <c r="A18" s="4" t="s">
        <v>19</v>
      </c>
      <c r="B18" s="11"/>
      <c r="E18" s="10"/>
      <c r="F18" s="4"/>
    </row>
    <row r="19" spans="1:6" ht="12" customHeight="1" x14ac:dyDescent="0.2">
      <c r="A19" s="4" t="s">
        <v>20</v>
      </c>
      <c r="B19" s="11"/>
      <c r="E19" s="10"/>
      <c r="F19" s="4"/>
    </row>
    <row r="20" spans="1:6" ht="12" customHeight="1" x14ac:dyDescent="0.2">
      <c r="A20" s="4" t="s">
        <v>21</v>
      </c>
      <c r="B20" s="11"/>
      <c r="E20" s="10"/>
      <c r="F20" s="4"/>
    </row>
    <row r="21" spans="1:6" ht="12" customHeight="1" x14ac:dyDescent="0.2">
      <c r="A21" s="4" t="s">
        <v>22</v>
      </c>
      <c r="B21" s="11"/>
      <c r="E21" s="10"/>
      <c r="F21" s="4"/>
    </row>
    <row r="22" spans="1:6" ht="12" customHeight="1" x14ac:dyDescent="0.2">
      <c r="A22" s="4" t="s">
        <v>23</v>
      </c>
      <c r="B22" s="11"/>
      <c r="E22" s="10"/>
      <c r="F22" s="4"/>
    </row>
    <row r="23" spans="1:6" ht="12" customHeight="1" x14ac:dyDescent="0.2">
      <c r="A23" s="4" t="s">
        <v>24</v>
      </c>
      <c r="B23" s="11"/>
      <c r="E23" s="10"/>
      <c r="F23" s="4"/>
    </row>
    <row r="24" spans="1:6" ht="12" customHeight="1" x14ac:dyDescent="0.2">
      <c r="A24" s="4" t="s">
        <v>25</v>
      </c>
      <c r="E24" s="8"/>
      <c r="F24" s="4"/>
    </row>
    <row r="25" spans="1:6" ht="12" customHeight="1" x14ac:dyDescent="0.2">
      <c r="A25" s="4" t="s">
        <v>26</v>
      </c>
      <c r="E25" s="8"/>
      <c r="F25" s="4"/>
    </row>
    <row r="26" spans="1:6" ht="12" customHeight="1" x14ac:dyDescent="0.2">
      <c r="A26" s="4" t="s">
        <v>27</v>
      </c>
      <c r="E26" s="8"/>
      <c r="F26" s="4"/>
    </row>
    <row r="27" spans="1:6" ht="12" customHeight="1" x14ac:dyDescent="0.2">
      <c r="A27" s="4" t="s">
        <v>28</v>
      </c>
      <c r="E27" s="8"/>
      <c r="F27" s="4"/>
    </row>
    <row r="28" spans="1:6" ht="12" customHeight="1" x14ac:dyDescent="0.2">
      <c r="A28" s="4" t="s">
        <v>29</v>
      </c>
      <c r="E28" s="8"/>
      <c r="F28" s="4"/>
    </row>
    <row r="29" spans="1:6" ht="12" customHeight="1" x14ac:dyDescent="0.2">
      <c r="A29" s="4" t="s">
        <v>30</v>
      </c>
      <c r="E29" s="8"/>
      <c r="F29" s="4"/>
    </row>
    <row r="30" spans="1:6" ht="12" customHeight="1" x14ac:dyDescent="0.2">
      <c r="A30" s="4" t="s">
        <v>31</v>
      </c>
      <c r="E30" s="8"/>
      <c r="F30" s="4"/>
    </row>
    <row r="31" spans="1:6" ht="12" customHeight="1" x14ac:dyDescent="0.2">
      <c r="A31" s="4" t="s">
        <v>32</v>
      </c>
      <c r="E31" s="8"/>
      <c r="F31" s="4"/>
    </row>
    <row r="32" spans="1:6" ht="12" customHeight="1" x14ac:dyDescent="0.2">
      <c r="A32" s="4" t="s">
        <v>33</v>
      </c>
      <c r="E32" s="8"/>
      <c r="F32" s="4"/>
    </row>
    <row r="33" spans="1:7" s="1" customFormat="1" ht="12" customHeight="1" x14ac:dyDescent="0.2">
      <c r="A33" s="1" t="s">
        <v>37</v>
      </c>
      <c r="B33" s="2">
        <f>SUM(B2:B32)</f>
        <v>28662401951.667778</v>
      </c>
      <c r="C33" s="2">
        <f t="shared" ref="C33:G33" si="0">SUM(C2:C32)</f>
        <v>10251320985.898542</v>
      </c>
      <c r="D33" s="2">
        <f t="shared" si="0"/>
        <v>2609064752.9236727</v>
      </c>
      <c r="E33" s="2">
        <f t="shared" si="0"/>
        <v>35458926.169906676</v>
      </c>
      <c r="F33" s="2">
        <f t="shared" si="0"/>
        <v>2959016.4820203693</v>
      </c>
      <c r="G33" s="2">
        <f t="shared" si="0"/>
        <v>11959952.396700542</v>
      </c>
    </row>
    <row r="35" spans="1:7" ht="12" customHeight="1" x14ac:dyDescent="0.2">
      <c r="F35" s="2" t="s">
        <v>44</v>
      </c>
      <c r="G35" s="9">
        <f>E33+F33+G33</f>
        <v>50377895.048627585</v>
      </c>
    </row>
    <row r="38" spans="1:7" ht="12" customHeight="1" x14ac:dyDescent="0.2">
      <c r="A38" s="4" t="s">
        <v>68</v>
      </c>
      <c r="B38" s="11" t="s">
        <v>46</v>
      </c>
      <c r="C38" s="12"/>
    </row>
    <row r="41" spans="1:7" ht="12" customHeight="1" x14ac:dyDescent="0.2">
      <c r="D41" s="8"/>
    </row>
    <row r="42" spans="1:7" ht="12" customHeight="1" x14ac:dyDescent="0.2">
      <c r="B42" s="2"/>
      <c r="C42" s="1"/>
      <c r="D42" s="9"/>
    </row>
    <row r="44" spans="1:7" ht="12" customHeight="1" x14ac:dyDescent="0.2">
      <c r="D44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Bird_Energy_Requirements</vt:lpstr>
      <vt:lpstr>Bird_Invert_Size</vt:lpstr>
      <vt:lpstr>WORMS - ALL SITES</vt:lpstr>
      <vt:lpstr>CRUSTACEA - ALL SITES</vt:lpstr>
      <vt:lpstr>MOLLUSCS - ALL SITES</vt:lpstr>
      <vt:lpstr>TOTAL</vt:lpstr>
      <vt:lpstr>Shelduck</vt:lpstr>
      <vt:lpstr>Curlew</vt:lpstr>
      <vt:lpstr>Oystercatcher</vt:lpstr>
      <vt:lpstr>Bar-tailed godwit</vt:lpstr>
      <vt:lpstr>Black-tailed godwit</vt:lpstr>
      <vt:lpstr>Avocet</vt:lpstr>
      <vt:lpstr>Grey plover</vt:lpstr>
      <vt:lpstr>Lapwing</vt:lpstr>
      <vt:lpstr>Knot</vt:lpstr>
      <vt:lpstr>Redshank</vt:lpstr>
      <vt:lpstr>Ringed plover</vt:lpstr>
      <vt:lpstr>Dunlin</vt:lpstr>
    </vt:vector>
  </TitlesOfParts>
  <Company>Bournemouth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Andrew,Harrison</dc:creator>
  <cp:lastModifiedBy>Richard,Stillman</cp:lastModifiedBy>
  <dcterms:created xsi:type="dcterms:W3CDTF">2018-06-08T07:46:09Z</dcterms:created>
  <dcterms:modified xsi:type="dcterms:W3CDTF">2019-01-10T18:23:39Z</dcterms:modified>
</cp:coreProperties>
</file>